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3_【JCSS】総括業務\038_広報\手数料\"/>
    </mc:Choice>
  </mc:AlternateContent>
  <xr:revisionPtr revIDLastSave="0" documentId="13_ncr:1_{541E0D72-F90A-42F0-9CBA-35A5311BE009}" xr6:coauthVersionLast="47" xr6:coauthVersionMax="47" xr10:uidLastSave="{00000000-0000-0000-0000-000000000000}"/>
  <bookViews>
    <workbookView xWindow="-108" yWindow="1104" windowWidth="23256" windowHeight="11964" tabRatio="799" xr2:uid="{00000000-000D-0000-FFFF-FFFF00000000}"/>
  </bookViews>
  <sheets>
    <sheet name="20220401から" sheetId="13" r:id="rId1"/>
    <sheet name="20220331まで" sheetId="6" r:id="rId2"/>
    <sheet name="20200331まで" sheetId="4" state="hidden" r:id="rId3"/>
  </sheets>
  <definedNames>
    <definedName name="_xlnm.Print_Area" localSheetId="1">'20220331まで'!$A$1:$AG$47</definedName>
    <definedName name="_xlnm.Print_Area" localSheetId="0">'20220401から'!$B$2:$AM$63</definedName>
    <definedName name="参考" localSheetId="0">'20220401から'!$T$3:$AD$8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3" l="1"/>
  <c r="K14" i="13"/>
  <c r="I21" i="13"/>
  <c r="K21" i="13"/>
  <c r="T21" i="13"/>
  <c r="V21" i="13"/>
  <c r="X21" i="13"/>
  <c r="I25" i="13"/>
  <c r="K25" i="13"/>
  <c r="T25" i="13"/>
  <c r="V25" i="13"/>
  <c r="I29" i="13"/>
  <c r="K29" i="13"/>
  <c r="T29" i="13"/>
  <c r="V29" i="13"/>
  <c r="X29" i="13"/>
  <c r="Z33" i="13"/>
  <c r="V33" i="13"/>
  <c r="AD33" i="13"/>
  <c r="AF33" i="13"/>
  <c r="Z37" i="13"/>
  <c r="V37" i="13"/>
  <c r="AD37" i="13"/>
  <c r="AF37" i="13"/>
  <c r="AH33" i="13"/>
  <c r="AJ33" i="13"/>
  <c r="AL33" i="13"/>
  <c r="X25" i="13"/>
  <c r="Z25" i="13"/>
  <c r="AB25" i="13"/>
  <c r="AH37" i="13"/>
  <c r="AJ37" i="13"/>
  <c r="AL37" i="13"/>
  <c r="Z21" i="13"/>
  <c r="AB21" i="13"/>
  <c r="Z29" i="13"/>
  <c r="AB29" i="13"/>
  <c r="S27" i="6"/>
  <c r="S23" i="6"/>
  <c r="S19" i="6"/>
  <c r="M42" i="6"/>
  <c r="U42" i="6"/>
  <c r="W42" i="6"/>
  <c r="U27" i="6"/>
  <c r="K27" i="6"/>
  <c r="AC27" i="6"/>
  <c r="U23" i="6"/>
  <c r="K23" i="6"/>
  <c r="AC23" i="6"/>
  <c r="U19" i="6"/>
  <c r="K19" i="6"/>
  <c r="AC19" i="6"/>
  <c r="W19" i="6"/>
  <c r="Y19" i="6"/>
  <c r="AA19" i="6"/>
  <c r="W23" i="6"/>
  <c r="Y23" i="6"/>
  <c r="AA23" i="6"/>
  <c r="W27" i="6"/>
  <c r="Y27" i="6"/>
  <c r="AA27" i="6"/>
  <c r="Y42" i="6"/>
  <c r="AA42" i="6"/>
  <c r="AC42" i="6"/>
  <c r="K28" i="4"/>
  <c r="AE27" i="6"/>
  <c r="AE23" i="6"/>
  <c r="AE19" i="6"/>
  <c r="K20" i="4"/>
  <c r="V43" i="4"/>
  <c r="P20" i="4"/>
  <c r="V20" i="4"/>
  <c r="V28" i="4"/>
  <c r="K24" i="4"/>
  <c r="V24" i="4"/>
  <c r="P24" i="4"/>
  <c r="P28" i="4"/>
</calcChain>
</file>

<file path=xl/sharedStrings.xml><?xml version="1.0" encoding="utf-8"?>
<sst xmlns="http://schemas.openxmlformats.org/spreadsheetml/2006/main" count="323" uniqueCount="101">
  <si>
    <t>基本料</t>
    <rPh sb="0" eb="3">
      <t>キホンリョウ</t>
    </rPh>
    <phoneticPr fontId="1"/>
  </si>
  <si>
    <t>認定維持審査</t>
    <rPh sb="0" eb="2">
      <t>ニンテイ</t>
    </rPh>
    <rPh sb="2" eb="4">
      <t>イジ</t>
    </rPh>
    <rPh sb="4" eb="6">
      <t>シンサ</t>
    </rPh>
    <phoneticPr fontId="1"/>
  </si>
  <si>
    <t>100円未満を四捨五入</t>
    <rPh sb="3" eb="6">
      <t>エンミマン</t>
    </rPh>
    <rPh sb="7" eb="11">
      <t>シシャゴニュウ</t>
    </rPh>
    <phoneticPr fontId="1"/>
  </si>
  <si>
    <t>×</t>
    <phoneticPr fontId="1"/>
  </si>
  <si>
    <t>)</t>
    <phoneticPr fontId="1"/>
  </si>
  <si>
    <t>＋</t>
    <phoneticPr fontId="1"/>
  </si>
  <si>
    <t>(</t>
    <phoneticPr fontId="1"/>
  </si>
  <si>
    <t>)×</t>
    <phoneticPr fontId="1"/>
  </si>
  <si>
    <t>=</t>
    <phoneticPr fontId="1"/>
  </si>
  <si>
    <t>)+</t>
    <phoneticPr fontId="1"/>
  </si>
  <si>
    <t>＝</t>
    <phoneticPr fontId="1"/>
  </si>
  <si>
    <t>+</t>
    <phoneticPr fontId="1"/>
  </si>
  <si>
    <t>消費税</t>
    <rPh sb="0" eb="3">
      <t>ショウヒゼイ</t>
    </rPh>
    <phoneticPr fontId="1"/>
  </si>
  <si>
    <t>システム審査手数料</t>
    <rPh sb="4" eb="6">
      <t>シンサ</t>
    </rPh>
    <rPh sb="6" eb="9">
      <t>テスウリョウ</t>
    </rPh>
    <phoneticPr fontId="1"/>
  </si>
  <si>
    <t>技術審査手数料</t>
    <rPh sb="0" eb="2">
      <t>ギジュツ</t>
    </rPh>
    <rPh sb="2" eb="4">
      <t>シンサ</t>
    </rPh>
    <rPh sb="4" eb="7">
      <t>テスウリョウ</t>
    </rPh>
    <phoneticPr fontId="1"/>
  </si>
  <si>
    <t>審査チームの人数</t>
    <rPh sb="0" eb="2">
      <t>シンサ</t>
    </rPh>
    <rPh sb="6" eb="8">
      <t>ニンズウ</t>
    </rPh>
    <phoneticPr fontId="1"/>
  </si>
  <si>
    <t>審査にかかる
人件費及び旅費</t>
    <rPh sb="0" eb="2">
      <t>シンサ</t>
    </rPh>
    <rPh sb="7" eb="10">
      <t>ジンケンヒ</t>
    </rPh>
    <rPh sb="10" eb="11">
      <t>オヨ</t>
    </rPh>
    <rPh sb="12" eb="14">
      <t>リョヒ</t>
    </rPh>
    <phoneticPr fontId="1"/>
  </si>
  <si>
    <t>登録免許税</t>
    <phoneticPr fontId="1"/>
  </si>
  <si>
    <t>校正手法の区分数</t>
    <phoneticPr fontId="1"/>
  </si>
  <si>
    <t>の審査手数料</t>
    <phoneticPr fontId="1"/>
  </si>
  <si>
    <t>登録事業者（非MRA）</t>
    <phoneticPr fontId="1"/>
  </si>
  <si>
    <t>認定事業者（国際MRA対応）</t>
    <phoneticPr fontId="1"/>
  </si>
  <si>
    <t>認定維持審査のための審査手数料</t>
    <phoneticPr fontId="1"/>
  </si>
  <si>
    <t>認定事業者（国際MRA対応）の</t>
    <phoneticPr fontId="1"/>
  </si>
  <si>
    <t>（円）</t>
    <rPh sb="1" eb="2">
      <t>エン</t>
    </rPh>
    <phoneticPr fontId="1"/>
  </si>
  <si>
    <t>（円）</t>
    <phoneticPr fontId="1"/>
  </si>
  <si>
    <t>①登録申請（初回登録）</t>
    <rPh sb="1" eb="3">
      <t>トウロク</t>
    </rPh>
    <rPh sb="3" eb="5">
      <t>シンセイ</t>
    </rPh>
    <rPh sb="6" eb="8">
      <t>ショカイ</t>
    </rPh>
    <rPh sb="8" eb="10">
      <t>トウロク</t>
    </rPh>
    <phoneticPr fontId="1"/>
  </si>
  <si>
    <t>②登録更新</t>
    <rPh sb="1" eb="3">
      <t>トウロク</t>
    </rPh>
    <rPh sb="3" eb="5">
      <t>コウシン</t>
    </rPh>
    <phoneticPr fontId="1"/>
  </si>
  <si>
    <t>③区分追加登録申請</t>
    <rPh sb="1" eb="3">
      <t>クブン</t>
    </rPh>
    <rPh sb="3" eb="5">
      <t>ツイカ</t>
    </rPh>
    <rPh sb="5" eb="7">
      <t>トウロク</t>
    </rPh>
    <rPh sb="7" eb="9">
      <t>シンセイ</t>
    </rPh>
    <phoneticPr fontId="1"/>
  </si>
  <si>
    <t>【ご利用方法】</t>
    <rPh sb="2" eb="4">
      <t>リヨウ</t>
    </rPh>
    <rPh sb="4" eb="6">
      <t>ホウホウ</t>
    </rPh>
    <phoneticPr fontId="1"/>
  </si>
  <si>
    <t>＜認定審査料の加算（認定事業者のみ対象）＞</t>
    <rPh sb="1" eb="3">
      <t>ニンテイ</t>
    </rPh>
    <rPh sb="3" eb="6">
      <t>シンサリョウ</t>
    </rPh>
    <rPh sb="7" eb="9">
      <t>カサン</t>
    </rPh>
    <rPh sb="10" eb="12">
      <t>ニンテイ</t>
    </rPh>
    <rPh sb="12" eb="15">
      <t>ジギョウシャ</t>
    </rPh>
    <rPh sb="17" eb="19">
      <t>タイショウ</t>
    </rPh>
    <phoneticPr fontId="1"/>
  </si>
  <si>
    <t>＜法令手数料の算出＞</t>
    <rPh sb="1" eb="3">
      <t>ホウレイ</t>
    </rPh>
    <rPh sb="3" eb="6">
      <t>テスウリョウ</t>
    </rPh>
    <rPh sb="7" eb="9">
      <t>サンシュツ</t>
    </rPh>
    <phoneticPr fontId="1"/>
  </si>
  <si>
    <t>・黄色セル以外のセルは編集不可です。(黄色セルには、サンプルとして仮の数字を入れています)</t>
    <rPh sb="1" eb="3">
      <t>キイロ</t>
    </rPh>
    <rPh sb="5" eb="7">
      <t>イガイ</t>
    </rPh>
    <rPh sb="11" eb="13">
      <t>ヘンシュウ</t>
    </rPh>
    <rPh sb="13" eb="15">
      <t>フカ</t>
    </rPh>
    <rPh sb="19" eb="21">
      <t>キイロ</t>
    </rPh>
    <rPh sb="33" eb="34">
      <t>カリ</t>
    </rPh>
    <rPh sb="35" eb="37">
      <t>スウジ</t>
    </rPh>
    <rPh sb="38" eb="39">
      <t>イ</t>
    </rPh>
    <phoneticPr fontId="1"/>
  </si>
  <si>
    <t>法定手数料</t>
    <rPh sb="0" eb="2">
      <t>ホウテイ</t>
    </rPh>
    <rPh sb="2" eb="5">
      <t>テスウリョウ</t>
    </rPh>
    <phoneticPr fontId="1"/>
  </si>
  <si>
    <t>・典型的な計算例を示しています。一部区分のみ更新のような変則的な場合は例示していません。</t>
    <rPh sb="16" eb="18">
      <t>イチブ</t>
    </rPh>
    <rPh sb="18" eb="20">
      <t>クブン</t>
    </rPh>
    <rPh sb="22" eb="24">
      <t>コウシン</t>
    </rPh>
    <rPh sb="28" eb="30">
      <t>ヘンソク</t>
    </rPh>
    <rPh sb="30" eb="31">
      <t>テキ</t>
    </rPh>
    <rPh sb="32" eb="34">
      <t>バアイ</t>
    </rPh>
    <rPh sb="35" eb="37">
      <t>レイジ</t>
    </rPh>
    <phoneticPr fontId="1"/>
  </si>
  <si>
    <t>※最終的な金額は、各事業者に対してIAJapanが個別に決定・通知します。</t>
    <rPh sb="1" eb="4">
      <t>サイシュウテキ</t>
    </rPh>
    <rPh sb="5" eb="7">
      <t>キンガク</t>
    </rPh>
    <rPh sb="6" eb="7">
      <t>ガク</t>
    </rPh>
    <rPh sb="9" eb="10">
      <t>カク</t>
    </rPh>
    <rPh sb="10" eb="13">
      <t>ジギョウシャ</t>
    </rPh>
    <rPh sb="14" eb="15">
      <t>タイ</t>
    </rPh>
    <rPh sb="25" eb="27">
      <t>コベツ</t>
    </rPh>
    <rPh sb="28" eb="30">
      <t>ケッテイ</t>
    </rPh>
    <rPh sb="31" eb="33">
      <t>ツウチ</t>
    </rPh>
    <phoneticPr fontId="1"/>
  </si>
  <si>
    <t>+(</t>
    <phoneticPr fontId="1"/>
  </si>
  <si>
    <t>→</t>
    <phoneticPr fontId="1"/>
  </si>
  <si>
    <t>1円未満を切り捨て</t>
    <rPh sb="1" eb="4">
      <t>エンミマン</t>
    </rPh>
    <rPh sb="5" eb="6">
      <t>キ</t>
    </rPh>
    <rPh sb="7" eb="8">
      <t>ス</t>
    </rPh>
    <phoneticPr fontId="1"/>
  </si>
  <si>
    <t>間接費（15%）</t>
    <rPh sb="0" eb="3">
      <t>カンセツヒ</t>
    </rPh>
    <phoneticPr fontId="1"/>
  </si>
  <si>
    <t>消費税（10%）</t>
    <rPh sb="0" eb="3">
      <t>ショウヒゼイ</t>
    </rPh>
    <phoneticPr fontId="1"/>
  </si>
  <si>
    <t>手数料規程4.1(2)より</t>
    <rPh sb="0" eb="5">
      <t>テスウリョウキテイ</t>
    </rPh>
    <phoneticPr fontId="1"/>
  </si>
  <si>
    <t>↑</t>
    <phoneticPr fontId="1"/>
  </si>
  <si>
    <t>手数料規程4.1(4)より</t>
    <rPh sb="0" eb="5">
      <t>テスウリョウキテイ</t>
    </rPh>
    <phoneticPr fontId="1"/>
  </si>
  <si>
    <t>手数料規程4.1(1)①及び(4)より</t>
    <rPh sb="0" eb="5">
      <t>テスウリョウキテイ</t>
    </rPh>
    <rPh sb="12" eb="13">
      <t>オヨ</t>
    </rPh>
    <phoneticPr fontId="1"/>
  </si>
  <si>
    <t>の審査手数料（税込）</t>
    <rPh sb="7" eb="9">
      <t>ゼイコ</t>
    </rPh>
    <phoneticPr fontId="1"/>
  </si>
  <si>
    <t>認定維持審査のための審査手数料（税込）</t>
    <rPh sb="16" eb="18">
      <t>ゼイコ</t>
    </rPh>
    <phoneticPr fontId="1"/>
  </si>
  <si>
    <t>＜A.法令手数料の算出＞</t>
    <rPh sb="3" eb="5">
      <t>ホウレイ</t>
    </rPh>
    <rPh sb="5" eb="8">
      <t>テスウリョウ</t>
    </rPh>
    <rPh sb="9" eb="11">
      <t>サンシュツ</t>
    </rPh>
    <phoneticPr fontId="1"/>
  </si>
  <si>
    <t>＜B.認定審査料の加算（認定事業者のみ対象）（①～③で共通）＞</t>
    <rPh sb="3" eb="5">
      <t>ニンテイ</t>
    </rPh>
    <rPh sb="5" eb="8">
      <t>シンサリョウ</t>
    </rPh>
    <rPh sb="9" eb="11">
      <t>カサン</t>
    </rPh>
    <rPh sb="12" eb="14">
      <t>ニンテイ</t>
    </rPh>
    <rPh sb="14" eb="17">
      <t>ジギョウシャ</t>
    </rPh>
    <rPh sb="19" eb="21">
      <t>タイショウ</t>
    </rPh>
    <phoneticPr fontId="1"/>
  </si>
  <si>
    <t>・オレンジ色矢印で示した手順に従い、手数料が算出できます。黄色セルに数値を入力することにより、赤字にて計算結果が表示されます。</t>
    <rPh sb="5" eb="6">
      <t>イロ</t>
    </rPh>
    <rPh sb="6" eb="8">
      <t>ヤジルシ</t>
    </rPh>
    <rPh sb="9" eb="10">
      <t>シメ</t>
    </rPh>
    <rPh sb="12" eb="14">
      <t>テジュン</t>
    </rPh>
    <rPh sb="15" eb="16">
      <t>シタガ</t>
    </rPh>
    <rPh sb="18" eb="21">
      <t>テスウリョウ</t>
    </rPh>
    <rPh sb="22" eb="24">
      <t>サンシュツ</t>
    </rPh>
    <rPh sb="29" eb="31">
      <t>キイロ</t>
    </rPh>
    <rPh sb="34" eb="36">
      <t>スウチ</t>
    </rPh>
    <rPh sb="37" eb="39">
      <t>ニュウリョク</t>
    </rPh>
    <rPh sb="47" eb="49">
      <t>アカジ</t>
    </rPh>
    <rPh sb="51" eb="53">
      <t>ケイサン</t>
    </rPh>
    <rPh sb="53" eb="55">
      <t>ケッカ</t>
    </rPh>
    <rPh sb="56" eb="58">
      <t>ヒョウジ</t>
    </rPh>
    <phoneticPr fontId="1"/>
  </si>
  <si>
    <t>　　以降、4年毎に登録更新</t>
    <rPh sb="2" eb="4">
      <t>イコウ</t>
    </rPh>
    <rPh sb="6" eb="8">
      <t>ネンゴト</t>
    </rPh>
    <rPh sb="9" eb="11">
      <t>トウロク</t>
    </rPh>
    <rPh sb="11" eb="13">
      <t>コウシン</t>
    </rPh>
    <phoneticPr fontId="1"/>
  </si>
  <si>
    <t>https://www.nite.go.jp/data/000100652.pdf</t>
    <phoneticPr fontId="1"/>
  </si>
  <si>
    <t>審査手数料の試算表（「認定業務に係る手数料規程（以下URL参照）」に基づく）</t>
    <rPh sb="0" eb="2">
      <t>シンサ</t>
    </rPh>
    <rPh sb="2" eb="5">
      <t>テスウリョウ</t>
    </rPh>
    <rPh sb="6" eb="9">
      <t>シサンヒョウ</t>
    </rPh>
    <rPh sb="11" eb="13">
      <t>ニンテイ</t>
    </rPh>
    <rPh sb="13" eb="15">
      <t>ギョウム</t>
    </rPh>
    <rPh sb="16" eb="17">
      <t>カカ</t>
    </rPh>
    <rPh sb="18" eb="21">
      <t>テスウリョウ</t>
    </rPh>
    <rPh sb="21" eb="23">
      <t>キテイ</t>
    </rPh>
    <rPh sb="24" eb="26">
      <t>イカ</t>
    </rPh>
    <rPh sb="29" eb="31">
      <t>サンショウ</t>
    </rPh>
    <rPh sb="34" eb="35">
      <t>モト</t>
    </rPh>
    <phoneticPr fontId="1"/>
  </si>
  <si>
    <t>https://www.nite.go.jp/data/000100651.pdf</t>
    <phoneticPr fontId="1"/>
  </si>
  <si>
    <t>×間接費（15%）</t>
    <rPh sb="1" eb="4">
      <t>カンセツヒ</t>
    </rPh>
    <phoneticPr fontId="1"/>
  </si>
  <si>
    <t>×2×</t>
  </si>
  <si>
    <t>審査員人件費</t>
    <rPh sb="0" eb="2">
      <t>シンサ</t>
    </rPh>
    <rPh sb="2" eb="3">
      <t>イン</t>
    </rPh>
    <rPh sb="3" eb="6">
      <t>ジンケンヒ</t>
    </rPh>
    <phoneticPr fontId="1"/>
  </si>
  <si>
    <t>審査旅費</t>
    <rPh sb="0" eb="2">
      <t>シンサ</t>
    </rPh>
    <rPh sb="2" eb="4">
      <t>リョヒ</t>
    </rPh>
    <phoneticPr fontId="1"/>
  </si>
  <si>
    <t>【手数料試算】</t>
    <rPh sb="1" eb="4">
      <t>テスウリョウ</t>
    </rPh>
    <rPh sb="4" eb="6">
      <t>シサン</t>
    </rPh>
    <phoneticPr fontId="1"/>
  </si>
  <si>
    <t>国際MRA対応</t>
    <rPh sb="0" eb="2">
      <t>コクサイ</t>
    </rPh>
    <rPh sb="5" eb="7">
      <t>タイオウ</t>
    </rPh>
    <phoneticPr fontId="1"/>
  </si>
  <si>
    <t>校正手法の区分数</t>
    <rPh sb="0" eb="2">
      <t>コウセイ</t>
    </rPh>
    <rPh sb="2" eb="4">
      <t>シュホウ</t>
    </rPh>
    <rPh sb="5" eb="7">
      <t>クブン</t>
    </rPh>
    <rPh sb="7" eb="8">
      <t>スウ</t>
    </rPh>
    <phoneticPr fontId="1"/>
  </si>
  <si>
    <t>選択してください</t>
  </si>
  <si>
    <t>【手数料試算詳細】</t>
    <rPh sb="1" eb="4">
      <t>テスウリョウ</t>
    </rPh>
    <rPh sb="4" eb="6">
      <t>シサン</t>
    </rPh>
    <rPh sb="6" eb="8">
      <t>ショウサイ</t>
    </rPh>
    <phoneticPr fontId="1"/>
  </si>
  <si>
    <t>登録審査の手数料</t>
    <rPh sb="0" eb="2">
      <t>トウロク</t>
    </rPh>
    <rPh sb="2" eb="4">
      <t>シンサ</t>
    </rPh>
    <phoneticPr fontId="1"/>
  </si>
  <si>
    <t>55,900×1.15</t>
    <phoneticPr fontId="1"/>
  </si>
  <si>
    <t>登録免許税なし</t>
    <rPh sb="0" eb="5">
      <t>トウロクメンキョゼイ</t>
    </rPh>
    <phoneticPr fontId="1"/>
  </si>
  <si>
    <t>↑手数料規程4.1(2)より</t>
    <rPh sb="1" eb="6">
      <t>テスウリョウキテイ</t>
    </rPh>
    <phoneticPr fontId="1"/>
  </si>
  <si>
    <t>法令手数料なし</t>
    <rPh sb="0" eb="2">
      <t>ホウレイ</t>
    </rPh>
    <rPh sb="2" eb="5">
      <t>テスウリョウ</t>
    </rPh>
    <phoneticPr fontId="1"/>
  </si>
  <si>
    <t>↑手数料規程4.1(4)より</t>
    <rPh sb="1" eb="6">
      <t>テスウリョウキテイ</t>
    </rPh>
    <phoneticPr fontId="1"/>
  </si>
  <si>
    <t>↑手数料規程4.1(1)①及び(4)より</t>
    <rPh sb="1" eb="6">
      <t>テスウリョウキテイ</t>
    </rPh>
    <rPh sb="13" eb="14">
      <t>オヨ</t>
    </rPh>
    <phoneticPr fontId="1"/>
  </si>
  <si>
    <t>62,001×1.15</t>
    <phoneticPr fontId="1"/>
  </si>
  <si>
    <t>登録免許税なし</t>
    <rPh sb="0" eb="2">
      <t>トウロク</t>
    </rPh>
    <rPh sb="2" eb="5">
      <t>メンキョゼイ</t>
    </rPh>
    <phoneticPr fontId="1"/>
  </si>
  <si>
    <t>↑手数料規程4.1(3)より</t>
    <rPh sb="1" eb="6">
      <t>テスウリョウキテイ</t>
    </rPh>
    <phoneticPr fontId="1"/>
  </si>
  <si>
    <t>※認定維持審査は、通常2名~3名で実施。区分数が多い場合、増員になります。</t>
    <rPh sb="1" eb="3">
      <t>ニンテイ</t>
    </rPh>
    <rPh sb="3" eb="5">
      <t>イジ</t>
    </rPh>
    <rPh sb="5" eb="7">
      <t>シンサ</t>
    </rPh>
    <rPh sb="9" eb="11">
      <t>ツウジョウ</t>
    </rPh>
    <rPh sb="12" eb="13">
      <t>メイ</t>
    </rPh>
    <rPh sb="15" eb="16">
      <t>メイ</t>
    </rPh>
    <rPh sb="17" eb="19">
      <t>ジッシ</t>
    </rPh>
    <rPh sb="20" eb="22">
      <t>クブン</t>
    </rPh>
    <rPh sb="22" eb="23">
      <t>スウ</t>
    </rPh>
    <rPh sb="24" eb="25">
      <t>オオ</t>
    </rPh>
    <rPh sb="26" eb="28">
      <t>バアイ</t>
    </rPh>
    <rPh sb="29" eb="31">
      <t>ゾウイン</t>
    </rPh>
    <phoneticPr fontId="1"/>
  </si>
  <si>
    <t>(</t>
  </si>
  <si>
    <t>手数料合計(A+C)</t>
    <rPh sb="0" eb="3">
      <t>テスウリョウ</t>
    </rPh>
    <rPh sb="3" eb="5">
      <t>ゴウケイ</t>
    </rPh>
    <phoneticPr fontId="1"/>
  </si>
  <si>
    <t>登録免許税(B)</t>
    <rPh sb="0" eb="2">
      <t>トウロク</t>
    </rPh>
    <rPh sb="2" eb="5">
      <t>メンキョゼイ</t>
    </rPh>
    <phoneticPr fontId="1"/>
  </si>
  <si>
    <t>(円)</t>
  </si>
  <si>
    <t>(円)</t>
    <rPh sb="1" eb="2">
      <t>エン</t>
    </rPh>
    <phoneticPr fontId="1"/>
  </si>
  <si>
    <t>認定審査の手数料(税込)</t>
    <rPh sb="0" eb="2">
      <t>ニンテイ</t>
    </rPh>
    <rPh sb="2" eb="4">
      <t>シンサ</t>
    </rPh>
    <rPh sb="5" eb="8">
      <t>テスウリョウ</t>
    </rPh>
    <rPh sb="9" eb="11">
      <t>ゼイコ</t>
    </rPh>
    <phoneticPr fontId="1"/>
  </si>
  <si>
    <t>認定維持審査の手数料(税込)</t>
    <rPh sb="11" eb="13">
      <t>ゼイコ</t>
    </rPh>
    <phoneticPr fontId="1"/>
  </si>
  <si>
    <t>)×</t>
  </si>
  <si>
    <t>(×間接費(15%))</t>
    <rPh sb="2" eb="5">
      <t>カンセツヒ</t>
    </rPh>
    <phoneticPr fontId="1"/>
  </si>
  <si>
    <t>(100円未満を四捨五入)</t>
    <rPh sb="4" eb="7">
      <t>エンミマン</t>
    </rPh>
    <rPh sb="8" eb="12">
      <t>シシャゴニュウ</t>
    </rPh>
    <phoneticPr fontId="1"/>
  </si>
  <si>
    <t>(消費税(10%))</t>
    <rPh sb="1" eb="4">
      <t>ショウヒゼイ</t>
    </rPh>
    <phoneticPr fontId="1"/>
  </si>
  <si>
    <t>(1円未満を切り捨て)</t>
    <rPh sb="2" eb="5">
      <t>エンミマン</t>
    </rPh>
    <rPh sb="6" eb="7">
      <t>キ</t>
    </rPh>
    <rPh sb="8" eb="9">
      <t>ス</t>
    </rPh>
    <phoneticPr fontId="1"/>
  </si>
  <si>
    <t>審査手数料の試算表</t>
    <rPh sb="0" eb="2">
      <t>シンサ</t>
    </rPh>
    <rPh sb="2" eb="5">
      <t>テスウリョウ</t>
    </rPh>
    <rPh sb="6" eb="9">
      <t>シサンヒョウ</t>
    </rPh>
    <phoneticPr fontId="1"/>
  </si>
  <si>
    <t>　(「認定業務に係る手数料規程(以下URL参照)」に基づく)</t>
    <phoneticPr fontId="1"/>
  </si>
  <si>
    <t>* A)法令手数料、B)登録免許税、C)認定審査料(認定事業者のみ対象)</t>
  </si>
  <si>
    <t>(MRA対応無の場合,C=0)</t>
    <rPh sb="4" eb="6">
      <t>タイオウ</t>
    </rPh>
    <rPh sb="6" eb="7">
      <t>ナ</t>
    </rPh>
    <rPh sb="8" eb="10">
      <t>バアイ</t>
    </rPh>
    <phoneticPr fontId="1"/>
  </si>
  <si>
    <t>審査種別*</t>
    <rPh sb="0" eb="2">
      <t>シンサ</t>
    </rPh>
    <rPh sb="2" eb="4">
      <t>シュベツ</t>
    </rPh>
    <phoneticPr fontId="1"/>
  </si>
  <si>
    <t xml:space="preserve"> ③ 区分追加登録申請</t>
    <rPh sb="3" eb="5">
      <t>クブン</t>
    </rPh>
    <rPh sb="5" eb="7">
      <t>ツイカ</t>
    </rPh>
    <rPh sb="7" eb="9">
      <t>トウロク</t>
    </rPh>
    <rPh sb="9" eb="11">
      <t>シンセイ</t>
    </rPh>
    <phoneticPr fontId="1"/>
  </si>
  <si>
    <r>
      <t xml:space="preserve"> ④ 認定審査
</t>
    </r>
    <r>
      <rPr>
        <sz val="9"/>
        <color theme="1"/>
        <rFont val="メイリオ"/>
        <family val="3"/>
        <charset val="128"/>
      </rPr>
      <t xml:space="preserve"> 　</t>
    </r>
    <r>
      <rPr>
        <sz val="10"/>
        <color theme="1"/>
        <rFont val="メイリオ"/>
        <family val="3"/>
        <charset val="128"/>
      </rPr>
      <t xml:space="preserve"> (登録(更新)審査を
　   伴わない)</t>
    </r>
    <rPh sb="3" eb="5">
      <t>ニンテイ</t>
    </rPh>
    <rPh sb="5" eb="7">
      <t>シンサ</t>
    </rPh>
    <phoneticPr fontId="1"/>
  </si>
  <si>
    <t xml:space="preserve"> ⑤ 認定維持申請</t>
    <rPh sb="3" eb="5">
      <t>ニンテイ</t>
    </rPh>
    <rPh sb="5" eb="7">
      <t>イジ</t>
    </rPh>
    <rPh sb="7" eb="9">
      <t>シンセイ</t>
    </rPh>
    <phoneticPr fontId="1"/>
  </si>
  <si>
    <t xml:space="preserve"> ② 登録更新</t>
    <rPh sb="3" eb="5">
      <t>トウロク</t>
    </rPh>
    <rPh sb="5" eb="7">
      <t>コウシン</t>
    </rPh>
    <phoneticPr fontId="1"/>
  </si>
  <si>
    <r>
      <t xml:space="preserve"> ① 登録申請
</t>
    </r>
    <r>
      <rPr>
        <sz val="11"/>
        <color theme="1"/>
        <rFont val="メイリオ"/>
        <family val="3"/>
        <charset val="128"/>
      </rPr>
      <t xml:space="preserve"> 　</t>
    </r>
    <r>
      <rPr>
        <sz val="10"/>
        <color theme="1"/>
        <rFont val="メイリオ"/>
        <family val="3"/>
        <charset val="128"/>
      </rPr>
      <t>(初回登録)</t>
    </r>
    <rPh sb="3" eb="5">
      <t>トウロク</t>
    </rPh>
    <rPh sb="5" eb="7">
      <t>シンセイ</t>
    </rPh>
    <phoneticPr fontId="1"/>
  </si>
  <si>
    <t>参考：審査種別</t>
    <rPh sb="0" eb="2">
      <t>サンコウ</t>
    </rPh>
    <rPh sb="3" eb="5">
      <t>シンサ</t>
    </rPh>
    <rPh sb="5" eb="7">
      <t>シュベツ</t>
    </rPh>
    <phoneticPr fontId="1"/>
  </si>
  <si>
    <r>
      <t>*審査種別は右上図</t>
    </r>
    <r>
      <rPr>
        <b/>
        <sz val="9"/>
        <color theme="9" tint="-0.249977111117893"/>
        <rFont val="メイリオ"/>
        <family val="3"/>
        <charset val="128"/>
      </rPr>
      <t>「参考:審査種別」</t>
    </r>
    <r>
      <rPr>
        <sz val="9"/>
        <color theme="1"/>
        <rFont val="メイリオ"/>
        <family val="3"/>
        <charset val="128"/>
      </rPr>
      <t>をご参照ください</t>
    </r>
    <rPh sb="1" eb="3">
      <t>シンサ</t>
    </rPh>
    <rPh sb="3" eb="5">
      <t>シュベツ</t>
    </rPh>
    <rPh sb="6" eb="7">
      <t>ミギ</t>
    </rPh>
    <rPh sb="7" eb="8">
      <t>ウエ</t>
    </rPh>
    <rPh sb="8" eb="9">
      <t>ズ</t>
    </rPh>
    <rPh sb="10" eb="12">
      <t>サンコウ</t>
    </rPh>
    <rPh sb="13" eb="15">
      <t>シンサ</t>
    </rPh>
    <rPh sb="15" eb="17">
      <t>シュベツ</t>
    </rPh>
    <rPh sb="20" eb="22">
      <t>サンショウ</t>
    </rPh>
    <phoneticPr fontId="1"/>
  </si>
  <si>
    <r>
      <rPr>
        <sz val="11"/>
        <color theme="10"/>
        <rFont val="メイリオ"/>
        <family val="3"/>
        <charset val="128"/>
      </rPr>
      <t xml:space="preserve">  </t>
    </r>
    <r>
      <rPr>
        <u/>
        <sz val="11"/>
        <color theme="10"/>
        <rFont val="メイリオ"/>
        <family val="3"/>
        <charset val="128"/>
      </rPr>
      <t>https://www.nite.go.jp/data/000128043.pdf</t>
    </r>
    <phoneticPr fontId="1"/>
  </si>
  <si>
    <t>↑手数料規程4.1(1)①及び(3)より</t>
    <rPh sb="1" eb="6">
      <t>テスウリョウキテイ</t>
    </rPh>
    <rPh sb="13" eb="14">
      <t>オヨ</t>
    </rPh>
    <phoneticPr fontId="1"/>
  </si>
  <si>
    <t>(審査員数は申請内容からIAJapanが決定いたしますが、試算用としてご活用ください。)</t>
    <rPh sb="1" eb="4">
      <t>シンサイン</t>
    </rPh>
    <rPh sb="4" eb="5">
      <t>スウ</t>
    </rPh>
    <rPh sb="6" eb="8">
      <t>シンセイ</t>
    </rPh>
    <rPh sb="8" eb="10">
      <t>ナイヨウ</t>
    </rPh>
    <rPh sb="20" eb="22">
      <t>ケッテイ</t>
    </rPh>
    <rPh sb="29" eb="31">
      <t>シサン</t>
    </rPh>
    <rPh sb="31" eb="32">
      <t>ヨウ</t>
    </rPh>
    <rPh sb="36" eb="38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</si>
</sst>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&quot;審&quot;&quot;査&quot;&quot;員&quot;\ 0&quot;名&quot;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6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9"/>
      <color theme="4" tint="-0.249977111117893"/>
      <name val="メイリオ"/>
      <family val="3"/>
      <charset val="128"/>
    </font>
    <font>
      <b/>
      <sz val="8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8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9"/>
      <color rgb="FF0070C0"/>
      <name val="メイリオ"/>
      <family val="3"/>
      <charset val="128"/>
    </font>
    <font>
      <b/>
      <sz val="10"/>
      <color theme="3"/>
      <name val="メイリオ"/>
      <family val="3"/>
      <charset val="128"/>
    </font>
    <font>
      <b/>
      <u/>
      <sz val="10"/>
      <color theme="1"/>
      <name val="メイリオ"/>
      <family val="3"/>
      <charset val="128"/>
    </font>
    <font>
      <b/>
      <u/>
      <sz val="10"/>
      <name val="メイリオ"/>
      <family val="3"/>
      <charset val="128"/>
    </font>
    <font>
      <b/>
      <sz val="9"/>
      <color theme="9" tint="-0.249977111117893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1"/>
      <color theme="10"/>
      <name val="メイリオ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-0.249977111117893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8" tint="0.39994506668294322"/>
      </left>
      <right/>
      <top style="thick">
        <color theme="8" tint="0.39994506668294322"/>
      </top>
      <bottom/>
      <diagonal/>
    </border>
    <border>
      <left/>
      <right/>
      <top style="thick">
        <color theme="8" tint="0.39994506668294322"/>
      </top>
      <bottom/>
      <diagonal/>
    </border>
    <border>
      <left/>
      <right style="thick">
        <color theme="8" tint="0.39994506668294322"/>
      </right>
      <top style="thick">
        <color theme="8" tint="0.39994506668294322"/>
      </top>
      <bottom/>
      <diagonal/>
    </border>
    <border>
      <left style="thick">
        <color theme="8" tint="0.39994506668294322"/>
      </left>
      <right/>
      <top/>
      <bottom/>
      <diagonal/>
    </border>
    <border>
      <left/>
      <right style="thick">
        <color theme="8" tint="0.39994506668294322"/>
      </right>
      <top/>
      <bottom/>
      <diagonal/>
    </border>
    <border>
      <left style="thick">
        <color theme="8" tint="0.39994506668294322"/>
      </left>
      <right/>
      <top/>
      <bottom style="thick">
        <color theme="8" tint="0.39994506668294322"/>
      </bottom>
      <diagonal/>
    </border>
    <border>
      <left/>
      <right/>
      <top/>
      <bottom style="thick">
        <color theme="8" tint="0.39994506668294322"/>
      </bottom>
      <diagonal/>
    </border>
    <border>
      <left/>
      <right style="thick">
        <color theme="8" tint="0.39994506668294322"/>
      </right>
      <top/>
      <bottom style="thick">
        <color theme="8" tint="0.39994506668294322"/>
      </bottom>
      <diagonal/>
    </border>
    <border>
      <left style="thick">
        <color theme="6"/>
      </left>
      <right style="thick">
        <color theme="6"/>
      </right>
      <top style="thick">
        <color theme="6"/>
      </top>
      <bottom style="thick">
        <color theme="6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theme="1" tint="0.499984740745262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F29000"/>
      </left>
      <right/>
      <top style="thin">
        <color rgb="FFF29000"/>
      </top>
      <bottom/>
      <diagonal/>
    </border>
    <border>
      <left/>
      <right/>
      <top style="thin">
        <color rgb="FFF29000"/>
      </top>
      <bottom/>
      <diagonal/>
    </border>
    <border>
      <left/>
      <right style="thin">
        <color rgb="FFF29000"/>
      </right>
      <top style="thin">
        <color rgb="FFF29000"/>
      </top>
      <bottom/>
      <diagonal/>
    </border>
    <border>
      <left style="thin">
        <color rgb="FFF29000"/>
      </left>
      <right/>
      <top/>
      <bottom/>
      <diagonal/>
    </border>
    <border>
      <left/>
      <right style="thin">
        <color rgb="FFF29000"/>
      </right>
      <top/>
      <bottom/>
      <diagonal/>
    </border>
    <border>
      <left style="thin">
        <color rgb="FFF29000"/>
      </left>
      <right/>
      <top/>
      <bottom style="thin">
        <color rgb="FFF29000"/>
      </bottom>
      <diagonal/>
    </border>
    <border>
      <left/>
      <right/>
      <top/>
      <bottom style="thin">
        <color rgb="FFF29000"/>
      </bottom>
      <diagonal/>
    </border>
    <border>
      <left/>
      <right style="thin">
        <color rgb="FFF29000"/>
      </right>
      <top/>
      <bottom style="thin">
        <color rgb="FFF29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 style="thick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 style="thick">
        <color theme="6"/>
      </right>
      <top/>
      <bottom style="thick">
        <color theme="6"/>
      </bottom>
      <diagonal/>
    </border>
    <border>
      <left/>
      <right/>
      <top/>
      <bottom style="thick">
        <color theme="6"/>
      </bottom>
      <diagonal/>
    </border>
    <border>
      <left style="thick">
        <color theme="6"/>
      </left>
      <right/>
      <top/>
      <bottom style="thick">
        <color theme="6"/>
      </bottom>
      <diagonal/>
    </border>
    <border>
      <left/>
      <right style="thick">
        <color theme="6"/>
      </right>
      <top/>
      <bottom/>
      <diagonal/>
    </border>
    <border>
      <left style="thick">
        <color theme="6"/>
      </left>
      <right/>
      <top/>
      <bottom/>
      <diagonal/>
    </border>
    <border>
      <left/>
      <right style="thick">
        <color theme="6"/>
      </right>
      <top style="thick">
        <color theme="6"/>
      </top>
      <bottom/>
      <diagonal/>
    </border>
    <border>
      <left/>
      <right/>
      <top style="thick">
        <color theme="6"/>
      </top>
      <bottom/>
      <diagonal/>
    </border>
    <border>
      <left style="thick">
        <color theme="6"/>
      </left>
      <right/>
      <top style="thick">
        <color theme="6"/>
      </top>
      <bottom/>
      <diagonal/>
    </border>
    <border>
      <left/>
      <right style="thick">
        <color theme="9"/>
      </right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4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9" fontId="0" fillId="3" borderId="0" xfId="0" applyNumberFormat="1" applyFill="1">
      <alignment vertical="center"/>
    </xf>
    <xf numFmtId="0" fontId="0" fillId="4" borderId="0" xfId="0" applyFill="1">
      <alignment vertical="center"/>
    </xf>
    <xf numFmtId="176" fontId="0" fillId="4" borderId="0" xfId="0" applyNumberFormat="1" applyFill="1">
      <alignment vertical="center"/>
    </xf>
    <xf numFmtId="9" fontId="0" fillId="4" borderId="0" xfId="0" applyNumberFormat="1" applyFill="1">
      <alignment vertical="center"/>
    </xf>
    <xf numFmtId="0" fontId="0" fillId="5" borderId="0" xfId="0" applyFill="1">
      <alignment vertical="center"/>
    </xf>
    <xf numFmtId="176" fontId="0" fillId="5" borderId="0" xfId="0" applyNumberFormat="1" applyFill="1">
      <alignment vertical="center"/>
    </xf>
    <xf numFmtId="9" fontId="0" fillId="5" borderId="0" xfId="0" applyNumberFormat="1" applyFill="1">
      <alignment vertical="center"/>
    </xf>
    <xf numFmtId="176" fontId="3" fillId="6" borderId="0" xfId="0" applyNumberFormat="1" applyFont="1" applyFill="1">
      <alignment vertical="center"/>
    </xf>
    <xf numFmtId="176" fontId="0" fillId="6" borderId="0" xfId="0" applyNumberFormat="1" applyFill="1">
      <alignment vertical="center"/>
    </xf>
    <xf numFmtId="176" fontId="3" fillId="7" borderId="0" xfId="0" applyNumberFormat="1" applyFont="1" applyFill="1">
      <alignment vertical="center"/>
    </xf>
    <xf numFmtId="176" fontId="0" fillId="7" borderId="0" xfId="0" applyNumberFormat="1" applyFill="1">
      <alignment vertical="center"/>
    </xf>
    <xf numFmtId="176" fontId="3" fillId="8" borderId="0" xfId="0" applyNumberFormat="1" applyFont="1" applyFill="1">
      <alignment vertical="center"/>
    </xf>
    <xf numFmtId="176" fontId="0" fillId="8" borderId="0" xfId="0" applyNumberFormat="1" applyFill="1">
      <alignment vertical="center"/>
    </xf>
    <xf numFmtId="177" fontId="3" fillId="8" borderId="0" xfId="0" applyNumberFormat="1" applyFont="1" applyFill="1">
      <alignment vertical="center"/>
    </xf>
    <xf numFmtId="177" fontId="0" fillId="8" borderId="0" xfId="0" applyNumberFormat="1" applyFill="1">
      <alignment vertical="center"/>
    </xf>
    <xf numFmtId="177" fontId="3" fillId="7" borderId="0" xfId="0" applyNumberFormat="1" applyFont="1" applyFill="1">
      <alignment vertical="center"/>
    </xf>
    <xf numFmtId="177" fontId="4" fillId="7" borderId="0" xfId="0" applyNumberFormat="1" applyFont="1" applyFill="1">
      <alignment vertical="center"/>
    </xf>
    <xf numFmtId="177" fontId="3" fillId="6" borderId="0" xfId="0" applyNumberFormat="1" applyFont="1" applyFill="1">
      <alignment vertical="center"/>
    </xf>
    <xf numFmtId="177" fontId="4" fillId="6" borderId="0" xfId="0" applyNumberFormat="1" applyFont="1" applyFill="1">
      <alignment vertical="center"/>
    </xf>
    <xf numFmtId="0" fontId="0" fillId="9" borderId="0" xfId="0" applyFill="1">
      <alignment vertical="center"/>
    </xf>
    <xf numFmtId="0" fontId="0" fillId="9" borderId="0" xfId="0" applyFill="1" applyAlignment="1">
      <alignment horizontal="right" vertical="center"/>
    </xf>
    <xf numFmtId="176" fontId="0" fillId="9" borderId="0" xfId="0" applyNumberFormat="1" applyFill="1">
      <alignment vertical="center"/>
    </xf>
    <xf numFmtId="177" fontId="0" fillId="9" borderId="0" xfId="0" applyNumberFormat="1" applyFill="1">
      <alignment vertical="center"/>
    </xf>
    <xf numFmtId="176" fontId="3" fillId="10" borderId="0" xfId="0" applyNumberFormat="1" applyFont="1" applyFill="1">
      <alignment vertical="center"/>
    </xf>
    <xf numFmtId="176" fontId="0" fillId="10" borderId="0" xfId="0" applyNumberFormat="1" applyFill="1">
      <alignment vertical="center"/>
    </xf>
    <xf numFmtId="176" fontId="0" fillId="5" borderId="0" xfId="0" applyNumberFormat="1" applyFill="1" applyAlignment="1">
      <alignment vertical="center" shrinkToFit="1"/>
    </xf>
    <xf numFmtId="0" fontId="0" fillId="5" borderId="0" xfId="0" applyFill="1" applyAlignment="1">
      <alignment vertical="center" shrinkToFit="1"/>
    </xf>
    <xf numFmtId="176" fontId="0" fillId="3" borderId="0" xfId="0" applyNumberForma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176" fontId="0" fillId="4" borderId="0" xfId="0" applyNumberFormat="1" applyFill="1" applyAlignment="1">
      <alignment vertical="center" shrinkToFit="1"/>
    </xf>
    <xf numFmtId="176" fontId="0" fillId="9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2" fillId="0" borderId="0" xfId="0" applyFont="1">
      <alignment vertical="center"/>
    </xf>
    <xf numFmtId="0" fontId="0" fillId="4" borderId="0" xfId="0" applyFill="1" applyAlignment="1">
      <alignment vertical="center" shrinkToFit="1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9" fontId="0" fillId="9" borderId="0" xfId="0" applyNumberFormat="1" applyFill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3" fillId="0" borderId="0" xfId="0" applyFont="1">
      <alignment vertical="center"/>
    </xf>
    <xf numFmtId="0" fontId="3" fillId="6" borderId="0" xfId="0" applyFont="1" applyFill="1">
      <alignment vertical="center"/>
    </xf>
    <xf numFmtId="0" fontId="3" fillId="7" borderId="0" xfId="0" applyFont="1" applyFill="1">
      <alignment vertical="center"/>
    </xf>
    <xf numFmtId="0" fontId="3" fillId="8" borderId="0" xfId="0" applyFont="1" applyFill="1">
      <alignment vertical="center"/>
    </xf>
    <xf numFmtId="177" fontId="5" fillId="0" borderId="0" xfId="0" applyNumberFormat="1" applyFont="1">
      <alignment vertical="center"/>
    </xf>
    <xf numFmtId="0" fontId="3" fillId="1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5" borderId="0" xfId="0" quotePrefix="1" applyFill="1">
      <alignment vertical="center"/>
    </xf>
    <xf numFmtId="0" fontId="0" fillId="3" borderId="0" xfId="0" quotePrefix="1" applyFill="1">
      <alignment vertical="center"/>
    </xf>
    <xf numFmtId="176" fontId="6" fillId="5" borderId="0" xfId="0" applyNumberFormat="1" applyFont="1" applyFill="1">
      <alignment vertical="center"/>
    </xf>
    <xf numFmtId="176" fontId="6" fillId="3" borderId="0" xfId="0" applyNumberFormat="1" applyFont="1" applyFill="1">
      <alignment vertical="center"/>
    </xf>
    <xf numFmtId="176" fontId="6" fillId="4" borderId="0" xfId="0" applyNumberFormat="1" applyFont="1" applyFill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6" fontId="5" fillId="5" borderId="0" xfId="0" applyNumberFormat="1" applyFont="1" applyFill="1">
      <alignment vertical="center"/>
    </xf>
    <xf numFmtId="176" fontId="5" fillId="3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176" fontId="8" fillId="3" borderId="0" xfId="0" applyNumberFormat="1" applyFont="1" applyFill="1">
      <alignment vertical="center"/>
    </xf>
    <xf numFmtId="176" fontId="9" fillId="3" borderId="0" xfId="0" applyNumberFormat="1" applyFont="1" applyFill="1">
      <alignment vertical="center"/>
    </xf>
    <xf numFmtId="176" fontId="8" fillId="5" borderId="0" xfId="0" applyNumberFormat="1" applyFont="1" applyFill="1">
      <alignment vertical="center"/>
    </xf>
    <xf numFmtId="176" fontId="9" fillId="5" borderId="0" xfId="0" applyNumberFormat="1" applyFont="1" applyFill="1">
      <alignment vertical="center"/>
    </xf>
    <xf numFmtId="176" fontId="8" fillId="4" borderId="0" xfId="0" applyNumberFormat="1" applyFont="1" applyFill="1">
      <alignment vertical="center"/>
    </xf>
    <xf numFmtId="176" fontId="9" fillId="4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0" fillId="11" borderId="0" xfId="0" applyFill="1">
      <alignment vertical="center"/>
    </xf>
    <xf numFmtId="0" fontId="0" fillId="11" borderId="0" xfId="0" applyFill="1" applyAlignment="1">
      <alignment horizontal="right" vertical="center"/>
    </xf>
    <xf numFmtId="176" fontId="0" fillId="11" borderId="0" xfId="0" applyNumberFormat="1" applyFill="1">
      <alignment vertical="center"/>
    </xf>
    <xf numFmtId="178" fontId="0" fillId="11" borderId="0" xfId="0" applyNumberFormat="1" applyFill="1">
      <alignment vertical="center"/>
    </xf>
    <xf numFmtId="176" fontId="8" fillId="11" borderId="0" xfId="0" applyNumberFormat="1" applyFont="1" applyFill="1">
      <alignment vertical="center"/>
    </xf>
    <xf numFmtId="176" fontId="0" fillId="11" borderId="0" xfId="0" applyNumberFormat="1" applyFill="1" applyAlignment="1">
      <alignment vertical="center"/>
    </xf>
    <xf numFmtId="176" fontId="3" fillId="12" borderId="0" xfId="0" applyNumberFormat="1" applyFont="1" applyFill="1">
      <alignment vertical="center"/>
    </xf>
    <xf numFmtId="9" fontId="3" fillId="12" borderId="0" xfId="0" applyNumberFormat="1" applyFont="1" applyFill="1">
      <alignment vertical="center"/>
    </xf>
    <xf numFmtId="0" fontId="0" fillId="12" borderId="0" xfId="0" applyFill="1">
      <alignment vertical="center"/>
    </xf>
    <xf numFmtId="177" fontId="0" fillId="12" borderId="0" xfId="0" applyNumberFormat="1" applyFill="1">
      <alignment vertical="center"/>
    </xf>
    <xf numFmtId="0" fontId="10" fillId="5" borderId="0" xfId="0" applyFont="1" applyFill="1">
      <alignment vertical="center"/>
    </xf>
    <xf numFmtId="0" fontId="11" fillId="0" borderId="0" xfId="1" applyBorder="1">
      <alignment vertical="center"/>
    </xf>
    <xf numFmtId="0" fontId="6" fillId="0" borderId="0" xfId="0" applyFont="1" applyFill="1" applyAlignment="1">
      <alignment horizontal="right" vertical="center"/>
    </xf>
    <xf numFmtId="0" fontId="2" fillId="2" borderId="1" xfId="0" applyFont="1" applyFill="1" applyBorder="1" applyProtection="1">
      <alignment vertical="center"/>
      <protection locked="0"/>
    </xf>
    <xf numFmtId="0" fontId="0" fillId="11" borderId="0" xfId="0" applyNumberFormat="1" applyFill="1" applyAlignment="1">
      <alignment vertical="center"/>
    </xf>
    <xf numFmtId="0" fontId="0" fillId="0" borderId="0" xfId="0" applyProtection="1">
      <alignment vertical="center"/>
    </xf>
    <xf numFmtId="0" fontId="0" fillId="5" borderId="0" xfId="0" applyFill="1" applyProtection="1">
      <alignment vertical="center"/>
      <protection locked="0"/>
    </xf>
    <xf numFmtId="0" fontId="11" fillId="0" borderId="0" xfId="1" applyBorder="1" applyProtection="1">
      <alignment vertical="center"/>
      <protection locked="0"/>
    </xf>
    <xf numFmtId="0" fontId="12" fillId="11" borderId="0" xfId="0" applyFont="1" applyFill="1" applyAlignment="1">
      <alignment horizontal="right" vertical="center"/>
    </xf>
    <xf numFmtId="0" fontId="12" fillId="11" borderId="0" xfId="0" applyFont="1" applyFill="1" applyAlignment="1">
      <alignment horizontal="center" vertical="center"/>
    </xf>
    <xf numFmtId="0" fontId="12" fillId="13" borderId="0" xfId="0" applyFont="1" applyFill="1" applyAlignment="1">
      <alignment horizontal="right" vertical="center"/>
    </xf>
    <xf numFmtId="0" fontId="12" fillId="13" borderId="0" xfId="0" applyFont="1" applyFill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2" fillId="4" borderId="0" xfId="0" applyNumberFormat="1" applyFont="1" applyFill="1" applyAlignment="1">
      <alignment horizontal="center" vertical="center"/>
    </xf>
    <xf numFmtId="0" fontId="19" fillId="9" borderId="0" xfId="0" quotePrefix="1" applyFont="1" applyFill="1" applyAlignment="1">
      <alignment horizontal="center" vertical="center"/>
    </xf>
    <xf numFmtId="0" fontId="19" fillId="3" borderId="0" xfId="0" quotePrefix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right" vertical="center"/>
    </xf>
    <xf numFmtId="176" fontId="19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19" fillId="0" borderId="6" xfId="0" applyFont="1" applyBorder="1" applyAlignment="1">
      <alignment horizontal="center" vertical="center"/>
    </xf>
    <xf numFmtId="0" fontId="12" fillId="5" borderId="0" xfId="0" applyFont="1" applyFill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176" fontId="19" fillId="0" borderId="0" xfId="0" applyNumberFormat="1" applyFont="1" applyAlignment="1"/>
    <xf numFmtId="0" fontId="12" fillId="0" borderId="0" xfId="0" applyFont="1" applyAlignment="1"/>
    <xf numFmtId="177" fontId="19" fillId="0" borderId="0" xfId="0" applyNumberFormat="1" applyFont="1" applyAlignment="1">
      <alignment horizontal="center"/>
    </xf>
    <xf numFmtId="0" fontId="23" fillId="0" borderId="0" xfId="0" applyFont="1" applyAlignment="1"/>
    <xf numFmtId="0" fontId="19" fillId="0" borderId="0" xfId="0" applyFont="1" applyAlignment="1">
      <alignment vertical="top"/>
    </xf>
    <xf numFmtId="0" fontId="24" fillId="0" borderId="0" xfId="0" applyFont="1" applyAlignment="1">
      <alignment vertical="top"/>
    </xf>
    <xf numFmtId="176" fontId="19" fillId="0" borderId="0" xfId="0" applyNumberFormat="1" applyFont="1" applyAlignment="1">
      <alignment horizontal="center" vertical="top"/>
    </xf>
    <xf numFmtId="0" fontId="31" fillId="0" borderId="0" xfId="0" applyFont="1" applyAlignment="1"/>
    <xf numFmtId="0" fontId="29" fillId="15" borderId="29" xfId="0" applyFont="1" applyFill="1" applyBorder="1" applyAlignment="1">
      <alignment horizontal="left" vertical="center" indent="1"/>
    </xf>
    <xf numFmtId="0" fontId="28" fillId="15" borderId="30" xfId="0" applyFont="1" applyFill="1" applyBorder="1" applyAlignment="1">
      <alignment horizontal="left" vertical="center" indent="1"/>
    </xf>
    <xf numFmtId="0" fontId="28" fillId="15" borderId="31" xfId="0" applyFont="1" applyFill="1" applyBorder="1" applyAlignment="1">
      <alignment horizontal="left" vertical="center" indent="1"/>
    </xf>
    <xf numFmtId="0" fontId="15" fillId="0" borderId="34" xfId="0" applyFont="1" applyBorder="1" applyAlignment="1">
      <alignment vertical="top"/>
    </xf>
    <xf numFmtId="0" fontId="14" fillId="0" borderId="34" xfId="0" applyFont="1" applyBorder="1" applyAlignment="1">
      <alignment horizontal="left" vertical="top" indent="1"/>
    </xf>
    <xf numFmtId="0" fontId="19" fillId="0" borderId="36" xfId="0" applyFont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176" fontId="22" fillId="9" borderId="0" xfId="0" applyNumberFormat="1" applyFont="1" applyFill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6" fontId="22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22" fillId="4" borderId="0" xfId="0" applyFont="1" applyFill="1" applyAlignment="1">
      <alignment horizontal="center" vertical="center"/>
    </xf>
    <xf numFmtId="176" fontId="22" fillId="4" borderId="0" xfId="0" applyNumberFormat="1" applyFont="1" applyFill="1" applyAlignment="1">
      <alignment horizontal="center" vertical="center"/>
    </xf>
    <xf numFmtId="0" fontId="19" fillId="5" borderId="0" xfId="0" applyFont="1" applyFill="1" applyAlignment="1"/>
    <xf numFmtId="0" fontId="19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5" fillId="5" borderId="0" xfId="0" applyFont="1" applyFill="1" applyAlignment="1">
      <alignment horizontal="center"/>
    </xf>
    <xf numFmtId="0" fontId="25" fillId="5" borderId="0" xfId="0" applyFont="1" applyFill="1" applyAlignment="1"/>
    <xf numFmtId="176" fontId="36" fillId="0" borderId="0" xfId="0" applyNumberFormat="1" applyFont="1" applyAlignment="1">
      <alignment horizontal="center" vertical="center"/>
    </xf>
    <xf numFmtId="0" fontId="19" fillId="0" borderId="39" xfId="0" applyFont="1" applyBorder="1" applyAlignment="1">
      <alignment horizontal="center" vertical="top"/>
    </xf>
    <xf numFmtId="0" fontId="12" fillId="0" borderId="39" xfId="0" applyFont="1" applyBorder="1" applyAlignment="1">
      <alignment vertical="top"/>
    </xf>
    <xf numFmtId="0" fontId="19" fillId="0" borderId="39" xfId="0" applyFont="1" applyBorder="1" applyAlignment="1">
      <alignment vertical="top"/>
    </xf>
    <xf numFmtId="0" fontId="12" fillId="0" borderId="40" xfId="0" applyFont="1" applyBorder="1" applyAlignment="1">
      <alignment vertical="top"/>
    </xf>
    <xf numFmtId="0" fontId="19" fillId="0" borderId="4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9" fillId="0" borderId="0" xfId="0" applyFont="1">
      <alignment vertical="center"/>
    </xf>
    <xf numFmtId="176" fontId="26" fillId="0" borderId="0" xfId="0" applyNumberFormat="1" applyFont="1" applyAlignment="1">
      <alignment vertical="top"/>
    </xf>
    <xf numFmtId="176" fontId="26" fillId="0" borderId="0" xfId="0" applyNumberFormat="1" applyFont="1" applyAlignment="1">
      <alignment horizontal="left" vertical="top"/>
    </xf>
    <xf numFmtId="0" fontId="19" fillId="11" borderId="47" xfId="0" applyFont="1" applyFill="1" applyBorder="1" applyAlignment="1">
      <alignment vertical="top"/>
    </xf>
    <xf numFmtId="0" fontId="19" fillId="11" borderId="48" xfId="0" applyFont="1" applyFill="1" applyBorder="1" applyAlignment="1">
      <alignment vertical="top"/>
    </xf>
    <xf numFmtId="0" fontId="19" fillId="11" borderId="48" xfId="0" applyFont="1" applyFill="1" applyBorder="1" applyAlignment="1">
      <alignment horizontal="center" vertical="top"/>
    </xf>
    <xf numFmtId="177" fontId="22" fillId="11" borderId="48" xfId="0" applyNumberFormat="1" applyFont="1" applyFill="1" applyBorder="1" applyAlignment="1">
      <alignment horizontal="center" vertical="top"/>
    </xf>
    <xf numFmtId="0" fontId="20" fillId="11" borderId="48" xfId="0" applyFont="1" applyFill="1" applyBorder="1" applyAlignment="1">
      <alignment horizontal="center" vertical="top"/>
    </xf>
    <xf numFmtId="177" fontId="22" fillId="11" borderId="48" xfId="0" applyNumberFormat="1" applyFont="1" applyFill="1" applyBorder="1" applyAlignment="1">
      <alignment vertical="top"/>
    </xf>
    <xf numFmtId="0" fontId="20" fillId="11" borderId="48" xfId="0" applyFont="1" applyFill="1" applyBorder="1" applyAlignment="1">
      <alignment horizontal="right" vertical="top"/>
    </xf>
    <xf numFmtId="9" fontId="32" fillId="11" borderId="50" xfId="0" applyNumberFormat="1" applyFont="1" applyFill="1" applyBorder="1">
      <alignment vertical="center"/>
    </xf>
    <xf numFmtId="176" fontId="16" fillId="0" borderId="26" xfId="0" applyNumberFormat="1" applyFont="1" applyBorder="1">
      <alignment vertical="center"/>
    </xf>
    <xf numFmtId="176" fontId="27" fillId="11" borderId="51" xfId="0" applyNumberFormat="1" applyFont="1" applyFill="1" applyBorder="1">
      <alignment vertical="center"/>
    </xf>
    <xf numFmtId="176" fontId="39" fillId="11" borderId="51" xfId="0" applyNumberFormat="1" applyFont="1" applyFill="1" applyBorder="1">
      <alignment vertical="center"/>
    </xf>
    <xf numFmtId="0" fontId="19" fillId="11" borderId="0" xfId="0" applyFont="1" applyFill="1">
      <alignment vertical="center"/>
    </xf>
    <xf numFmtId="178" fontId="27" fillId="11" borderId="51" xfId="0" applyNumberFormat="1" applyFont="1" applyFill="1" applyBorder="1">
      <alignment vertical="center"/>
    </xf>
    <xf numFmtId="0" fontId="27" fillId="11" borderId="51" xfId="0" applyFont="1" applyFill="1" applyBorder="1">
      <alignment vertical="center"/>
    </xf>
    <xf numFmtId="0" fontId="27" fillId="11" borderId="51" xfId="0" applyFont="1" applyFill="1" applyBorder="1" applyProtection="1">
      <alignment vertical="center"/>
      <protection locked="0"/>
    </xf>
    <xf numFmtId="0" fontId="12" fillId="11" borderId="0" xfId="0" applyFont="1" applyFill="1">
      <alignment vertical="center"/>
    </xf>
    <xf numFmtId="0" fontId="18" fillId="11" borderId="0" xfId="0" applyFont="1" applyFill="1" applyAlignment="1">
      <alignment horizontal="left" vertical="center"/>
    </xf>
    <xf numFmtId="0" fontId="18" fillId="11" borderId="0" xfId="0" applyFont="1" applyFill="1" applyAlignment="1">
      <alignment horizontal="center" vertical="center"/>
    </xf>
    <xf numFmtId="0" fontId="19" fillId="11" borderId="53" xfId="0" applyFont="1" applyFill="1" applyBorder="1" applyAlignment="1"/>
    <xf numFmtId="177" fontId="23" fillId="11" borderId="54" xfId="0" applyNumberFormat="1" applyFont="1" applyFill="1" applyBorder="1" applyAlignment="1">
      <alignment horizontal="center"/>
    </xf>
    <xf numFmtId="177" fontId="22" fillId="11" borderId="54" xfId="0" applyNumberFormat="1" applyFont="1" applyFill="1" applyBorder="1" applyAlignment="1">
      <alignment horizontal="right"/>
    </xf>
    <xf numFmtId="0" fontId="19" fillId="11" borderId="54" xfId="0" applyFont="1" applyFill="1" applyBorder="1" applyAlignment="1">
      <alignment horizontal="center"/>
    </xf>
    <xf numFmtId="177" fontId="22" fillId="11" borderId="54" xfId="0" applyNumberFormat="1" applyFont="1" applyFill="1" applyBorder="1" applyAlignment="1">
      <alignment horizontal="center"/>
    </xf>
    <xf numFmtId="177" fontId="22" fillId="11" borderId="54" xfId="0" applyNumberFormat="1" applyFont="1" applyFill="1" applyBorder="1" applyAlignment="1"/>
    <xf numFmtId="0" fontId="19" fillId="11" borderId="54" xfId="0" applyFont="1" applyFill="1" applyBorder="1" applyAlignment="1">
      <alignment horizontal="right"/>
    </xf>
    <xf numFmtId="0" fontId="19" fillId="11" borderId="54" xfId="0" applyFont="1" applyFill="1" applyBorder="1" applyAlignment="1">
      <alignment horizontal="left"/>
    </xf>
    <xf numFmtId="0" fontId="19" fillId="11" borderId="54" xfId="0" applyFont="1" applyFill="1" applyBorder="1" applyAlignment="1"/>
    <xf numFmtId="176" fontId="19" fillId="11" borderId="54" xfId="0" applyNumberFormat="1" applyFont="1" applyFill="1" applyBorder="1" applyAlignment="1">
      <alignment horizontal="center"/>
    </xf>
    <xf numFmtId="0" fontId="22" fillId="13" borderId="15" xfId="0" applyFont="1" applyFill="1" applyBorder="1" applyAlignment="1">
      <alignment vertical="top"/>
    </xf>
    <xf numFmtId="0" fontId="22" fillId="13" borderId="14" xfId="0" applyFont="1" applyFill="1" applyBorder="1" applyAlignment="1">
      <alignment vertical="top"/>
    </xf>
    <xf numFmtId="0" fontId="19" fillId="13" borderId="14" xfId="0" applyFont="1" applyFill="1" applyBorder="1" applyAlignment="1">
      <alignment horizontal="center" vertical="top"/>
    </xf>
    <xf numFmtId="177" fontId="22" fillId="13" borderId="14" xfId="0" applyNumberFormat="1" applyFont="1" applyFill="1" applyBorder="1" applyAlignment="1">
      <alignment horizontal="center" vertical="top"/>
    </xf>
    <xf numFmtId="0" fontId="20" fillId="13" borderId="14" xfId="0" applyFont="1" applyFill="1" applyBorder="1" applyAlignment="1">
      <alignment horizontal="center" vertical="top"/>
    </xf>
    <xf numFmtId="177" fontId="22" fillId="13" borderId="14" xfId="0" applyNumberFormat="1" applyFont="1" applyFill="1" applyBorder="1" applyAlignment="1">
      <alignment vertical="top"/>
    </xf>
    <xf numFmtId="0" fontId="20" fillId="13" borderId="14" xfId="0" applyFont="1" applyFill="1" applyBorder="1" applyAlignment="1">
      <alignment horizontal="right" vertical="top"/>
    </xf>
    <xf numFmtId="0" fontId="19" fillId="13" borderId="14" xfId="0" applyFont="1" applyFill="1" applyBorder="1" applyAlignment="1">
      <alignment vertical="top"/>
    </xf>
    <xf numFmtId="9" fontId="32" fillId="13" borderId="12" xfId="0" applyNumberFormat="1" applyFont="1" applyFill="1" applyBorder="1">
      <alignment vertical="center"/>
    </xf>
    <xf numFmtId="176" fontId="16" fillId="0" borderId="7" xfId="0" applyNumberFormat="1" applyFont="1" applyBorder="1">
      <alignment vertical="center"/>
    </xf>
    <xf numFmtId="176" fontId="27" fillId="13" borderId="5" xfId="0" applyNumberFormat="1" applyFont="1" applyFill="1" applyBorder="1">
      <alignment vertical="center"/>
    </xf>
    <xf numFmtId="176" fontId="39" fillId="13" borderId="5" xfId="0" applyNumberFormat="1" applyFont="1" applyFill="1" applyBorder="1">
      <alignment vertical="center"/>
    </xf>
    <xf numFmtId="0" fontId="19" fillId="13" borderId="0" xfId="0" applyFont="1" applyFill="1">
      <alignment vertical="center"/>
    </xf>
    <xf numFmtId="178" fontId="27" fillId="13" borderId="5" xfId="0" applyNumberFormat="1" applyFont="1" applyFill="1" applyBorder="1">
      <alignment vertical="center"/>
    </xf>
    <xf numFmtId="0" fontId="27" fillId="13" borderId="5" xfId="0" applyFont="1" applyFill="1" applyBorder="1">
      <alignment vertical="center"/>
    </xf>
    <xf numFmtId="0" fontId="27" fillId="13" borderId="5" xfId="0" applyFont="1" applyFill="1" applyBorder="1" applyProtection="1">
      <alignment vertical="center"/>
      <protection locked="0"/>
    </xf>
    <xf numFmtId="0" fontId="12" fillId="13" borderId="0" xfId="0" applyFont="1" applyFill="1">
      <alignment vertical="center"/>
    </xf>
    <xf numFmtId="0" fontId="18" fillId="13" borderId="0" xfId="0" applyFont="1" applyFill="1" applyAlignment="1">
      <alignment horizontal="left" vertical="center"/>
    </xf>
    <xf numFmtId="0" fontId="18" fillId="13" borderId="0" xfId="0" applyFont="1" applyFill="1" applyAlignment="1">
      <alignment horizontal="center" vertical="center"/>
    </xf>
    <xf numFmtId="0" fontId="19" fillId="13" borderId="10" xfId="0" applyFont="1" applyFill="1" applyBorder="1" applyAlignment="1"/>
    <xf numFmtId="177" fontId="23" fillId="13" borderId="9" xfId="0" applyNumberFormat="1" applyFont="1" applyFill="1" applyBorder="1" applyAlignment="1">
      <alignment horizontal="center"/>
    </xf>
    <xf numFmtId="0" fontId="19" fillId="13" borderId="9" xfId="0" applyFont="1" applyFill="1" applyBorder="1" applyAlignment="1"/>
    <xf numFmtId="176" fontId="19" fillId="13" borderId="9" xfId="0" applyNumberFormat="1" applyFont="1" applyFill="1" applyBorder="1" applyAlignment="1">
      <alignment horizontal="center"/>
    </xf>
    <xf numFmtId="176" fontId="19" fillId="13" borderId="9" xfId="0" applyNumberFormat="1" applyFont="1" applyFill="1" applyBorder="1" applyAlignment="1"/>
    <xf numFmtId="0" fontId="19" fillId="13" borderId="9" xfId="0" applyFont="1" applyFill="1" applyBorder="1" applyAlignment="1">
      <alignment horizontal="center"/>
    </xf>
    <xf numFmtId="176" fontId="19" fillId="0" borderId="0" xfId="0" applyNumberFormat="1" applyFont="1">
      <alignment vertical="center"/>
    </xf>
    <xf numFmtId="176" fontId="22" fillId="0" borderId="0" xfId="0" applyNumberFormat="1" applyFont="1">
      <alignment vertical="center"/>
    </xf>
    <xf numFmtId="176" fontId="35" fillId="0" borderId="0" xfId="0" applyNumberFormat="1" applyFont="1" applyAlignment="1">
      <alignment vertical="top"/>
    </xf>
    <xf numFmtId="0" fontId="22" fillId="0" borderId="0" xfId="0" applyFont="1">
      <alignment vertical="center"/>
    </xf>
    <xf numFmtId="0" fontId="37" fillId="0" borderId="0" xfId="0" applyFont="1">
      <alignment vertical="center"/>
    </xf>
    <xf numFmtId="176" fontId="22" fillId="4" borderId="23" xfId="0" applyNumberFormat="1" applyFont="1" applyFill="1" applyBorder="1" applyAlignment="1">
      <alignment vertical="top"/>
    </xf>
    <xf numFmtId="176" fontId="22" fillId="4" borderId="22" xfId="0" applyNumberFormat="1" applyFont="1" applyFill="1" applyBorder="1" applyAlignment="1">
      <alignment vertical="top"/>
    </xf>
    <xf numFmtId="176" fontId="22" fillId="4" borderId="22" xfId="0" applyNumberFormat="1" applyFont="1" applyFill="1" applyBorder="1" applyAlignment="1">
      <alignment horizontal="center" vertical="top"/>
    </xf>
    <xf numFmtId="177" fontId="22" fillId="4" borderId="22" xfId="0" applyNumberFormat="1" applyFont="1" applyFill="1" applyBorder="1" applyAlignment="1">
      <alignment horizontal="left" vertical="top"/>
    </xf>
    <xf numFmtId="177" fontId="22" fillId="4" borderId="22" xfId="0" applyNumberFormat="1" applyFont="1" applyFill="1" applyBorder="1" applyAlignment="1">
      <alignment horizontal="center" vertical="top"/>
    </xf>
    <xf numFmtId="177" fontId="22" fillId="4" borderId="22" xfId="0" applyNumberFormat="1" applyFont="1" applyFill="1" applyBorder="1" applyAlignment="1">
      <alignment vertical="top"/>
    </xf>
    <xf numFmtId="0" fontId="22" fillId="4" borderId="22" xfId="0" applyFont="1" applyFill="1" applyBorder="1" applyAlignment="1">
      <alignment horizontal="center" vertical="top"/>
    </xf>
    <xf numFmtId="0" fontId="22" fillId="4" borderId="22" xfId="0" applyFont="1" applyFill="1" applyBorder="1" applyAlignment="1" applyProtection="1">
      <alignment vertical="top"/>
      <protection locked="0"/>
    </xf>
    <xf numFmtId="0" fontId="22" fillId="4" borderId="22" xfId="0" applyFont="1" applyFill="1" applyBorder="1" applyAlignment="1">
      <alignment vertical="top"/>
    </xf>
    <xf numFmtId="0" fontId="19" fillId="4" borderId="22" xfId="0" applyFont="1" applyFill="1" applyBorder="1" applyAlignment="1">
      <alignment horizontal="center" vertical="top"/>
    </xf>
    <xf numFmtId="176" fontId="19" fillId="4" borderId="22" xfId="0" applyNumberFormat="1" applyFont="1" applyFill="1" applyBorder="1" applyAlignment="1">
      <alignment horizontal="center" vertical="top"/>
    </xf>
    <xf numFmtId="0" fontId="19" fillId="4" borderId="22" xfId="0" applyFont="1" applyFill="1" applyBorder="1" applyAlignment="1">
      <alignment vertical="top"/>
    </xf>
    <xf numFmtId="176" fontId="14" fillId="0" borderId="0" xfId="0" applyNumberFormat="1" applyFont="1">
      <alignment vertical="center"/>
    </xf>
    <xf numFmtId="176" fontId="32" fillId="4" borderId="20" xfId="0" applyNumberFormat="1" applyFont="1" applyFill="1" applyBorder="1">
      <alignment vertical="center"/>
    </xf>
    <xf numFmtId="176" fontId="16" fillId="0" borderId="27" xfId="0" applyNumberFormat="1" applyFont="1" applyBorder="1">
      <alignment vertical="center"/>
    </xf>
    <xf numFmtId="176" fontId="34" fillId="4" borderId="4" xfId="0" applyNumberFormat="1" applyFont="1" applyFill="1" applyBorder="1">
      <alignment vertical="center"/>
    </xf>
    <xf numFmtId="176" fontId="40" fillId="4" borderId="4" xfId="0" applyNumberFormat="1" applyFont="1" applyFill="1" applyBorder="1">
      <alignment vertical="center"/>
    </xf>
    <xf numFmtId="176" fontId="34" fillId="4" borderId="4" xfId="0" applyNumberFormat="1" applyFont="1" applyFill="1" applyBorder="1" applyAlignment="1">
      <alignment horizontal="right" vertical="center"/>
    </xf>
    <xf numFmtId="0" fontId="22" fillId="4" borderId="0" xfId="0" applyFont="1" applyFill="1" applyProtection="1">
      <alignment vertical="center"/>
      <protection locked="0"/>
    </xf>
    <xf numFmtId="0" fontId="16" fillId="4" borderId="0" xfId="0" applyFont="1" applyFill="1" applyProtection="1">
      <alignment vertical="center"/>
      <protection locked="0"/>
    </xf>
    <xf numFmtId="0" fontId="32" fillId="4" borderId="0" xfId="0" applyFont="1" applyFill="1" applyProtection="1">
      <alignment vertical="center"/>
      <protection locked="0"/>
    </xf>
    <xf numFmtId="0" fontId="15" fillId="4" borderId="0" xfId="0" applyFont="1" applyFill="1" applyProtection="1">
      <alignment vertical="center"/>
      <protection locked="0"/>
    </xf>
    <xf numFmtId="176" fontId="32" fillId="4" borderId="0" xfId="0" applyNumberFormat="1" applyFont="1" applyFill="1">
      <alignment vertical="center"/>
    </xf>
    <xf numFmtId="176" fontId="16" fillId="0" borderId="27" xfId="0" applyNumberFormat="1" applyFont="1" applyBorder="1" applyAlignment="1">
      <alignment horizontal="right" vertical="center"/>
    </xf>
    <xf numFmtId="176" fontId="38" fillId="4" borderId="4" xfId="0" applyNumberFormat="1" applyFont="1" applyFill="1" applyBorder="1" applyAlignment="1">
      <alignment horizontal="center" vertical="center"/>
    </xf>
    <xf numFmtId="176" fontId="27" fillId="4" borderId="4" xfId="0" applyNumberFormat="1" applyFont="1" applyFill="1" applyBorder="1" applyAlignment="1">
      <alignment horizontal="center" vertical="center"/>
    </xf>
    <xf numFmtId="0" fontId="12" fillId="4" borderId="0" xfId="0" applyFont="1" applyFill="1">
      <alignment vertical="center"/>
    </xf>
    <xf numFmtId="176" fontId="22" fillId="4" borderId="18" xfId="0" applyNumberFormat="1" applyFont="1" applyFill="1" applyBorder="1" applyAlignment="1"/>
    <xf numFmtId="176" fontId="23" fillId="4" borderId="17" xfId="0" applyNumberFormat="1" applyFont="1" applyFill="1" applyBorder="1" applyAlignment="1">
      <alignment horizontal="center"/>
    </xf>
    <xf numFmtId="176" fontId="22" fillId="4" borderId="17" xfId="0" applyNumberFormat="1" applyFont="1" applyFill="1" applyBorder="1" applyAlignment="1">
      <alignment horizontal="center"/>
    </xf>
    <xf numFmtId="0" fontId="22" fillId="4" borderId="17" xfId="0" applyFont="1" applyFill="1" applyBorder="1" applyAlignment="1"/>
    <xf numFmtId="0" fontId="23" fillId="4" borderId="17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/>
    </xf>
    <xf numFmtId="176" fontId="19" fillId="4" borderId="17" xfId="0" applyNumberFormat="1" applyFont="1" applyFill="1" applyBorder="1" applyAlignment="1">
      <alignment horizont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0" fontId="22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176" fontId="22" fillId="3" borderId="56" xfId="0" applyNumberFormat="1" applyFont="1" applyFill="1" applyBorder="1" applyAlignment="1">
      <alignment vertical="top"/>
    </xf>
    <xf numFmtId="176" fontId="22" fillId="3" borderId="57" xfId="0" applyNumberFormat="1" applyFont="1" applyFill="1" applyBorder="1" applyAlignment="1">
      <alignment vertical="top"/>
    </xf>
    <xf numFmtId="176" fontId="22" fillId="3" borderId="57" xfId="0" applyNumberFormat="1" applyFont="1" applyFill="1" applyBorder="1" applyAlignment="1">
      <alignment horizontal="center" vertical="top"/>
    </xf>
    <xf numFmtId="177" fontId="22" fillId="3" borderId="57" xfId="0" applyNumberFormat="1" applyFont="1" applyFill="1" applyBorder="1" applyAlignment="1">
      <alignment horizontal="left" vertical="top"/>
    </xf>
    <xf numFmtId="177" fontId="22" fillId="3" borderId="57" xfId="0" applyNumberFormat="1" applyFont="1" applyFill="1" applyBorder="1" applyAlignment="1">
      <alignment horizontal="center" vertical="top"/>
    </xf>
    <xf numFmtId="177" fontId="22" fillId="3" borderId="57" xfId="0" applyNumberFormat="1" applyFont="1" applyFill="1" applyBorder="1" applyAlignment="1">
      <alignment vertical="top"/>
    </xf>
    <xf numFmtId="0" fontId="22" fillId="3" borderId="57" xfId="0" applyFont="1" applyFill="1" applyBorder="1" applyAlignment="1">
      <alignment vertical="top"/>
    </xf>
    <xf numFmtId="0" fontId="22" fillId="3" borderId="57" xfId="0" applyFont="1" applyFill="1" applyBorder="1" applyAlignment="1">
      <alignment horizontal="center" vertical="top"/>
    </xf>
    <xf numFmtId="0" fontId="19" fillId="3" borderId="57" xfId="0" applyFont="1" applyFill="1" applyBorder="1" applyAlignment="1">
      <alignment horizontal="center" vertical="top"/>
    </xf>
    <xf numFmtId="176" fontId="19" fillId="3" borderId="57" xfId="0" applyNumberFormat="1" applyFont="1" applyFill="1" applyBorder="1" applyAlignment="1">
      <alignment horizontal="center" vertical="top"/>
    </xf>
    <xf numFmtId="0" fontId="19" fillId="3" borderId="57" xfId="0" applyFont="1" applyFill="1" applyBorder="1" applyAlignment="1">
      <alignment vertical="top"/>
    </xf>
    <xf numFmtId="176" fontId="32" fillId="3" borderId="59" xfId="0" applyNumberFormat="1" applyFont="1" applyFill="1" applyBorder="1">
      <alignment vertical="center"/>
    </xf>
    <xf numFmtId="176" fontId="16" fillId="0" borderId="24" xfId="0" applyNumberFormat="1" applyFont="1" applyBorder="1">
      <alignment vertical="center"/>
    </xf>
    <xf numFmtId="176" fontId="34" fillId="3" borderId="3" xfId="0" applyNumberFormat="1" applyFont="1" applyFill="1" applyBorder="1">
      <alignment vertical="center"/>
    </xf>
    <xf numFmtId="176" fontId="40" fillId="3" borderId="3" xfId="0" applyNumberFormat="1" applyFont="1" applyFill="1" applyBorder="1">
      <alignment vertical="center"/>
    </xf>
    <xf numFmtId="176" fontId="34" fillId="3" borderId="3" xfId="0" applyNumberFormat="1" applyFont="1" applyFill="1" applyBorder="1" applyAlignment="1">
      <alignment horizontal="right" vertical="center"/>
    </xf>
    <xf numFmtId="0" fontId="22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33" fillId="3" borderId="0" xfId="0" applyFont="1" applyFill="1" applyAlignment="1">
      <alignment horizontal="left" vertical="center"/>
    </xf>
    <xf numFmtId="176" fontId="32" fillId="3" borderId="0" xfId="0" applyNumberFormat="1" applyFont="1" applyFill="1">
      <alignment vertical="center"/>
    </xf>
    <xf numFmtId="176" fontId="16" fillId="0" borderId="24" xfId="0" applyNumberFormat="1" applyFont="1" applyBorder="1" applyAlignment="1">
      <alignment horizontal="right" vertical="center"/>
    </xf>
    <xf numFmtId="176" fontId="38" fillId="3" borderId="3" xfId="0" applyNumberFormat="1" applyFont="1" applyFill="1" applyBorder="1" applyAlignment="1">
      <alignment horizontal="center" vertical="center"/>
    </xf>
    <xf numFmtId="176" fontId="27" fillId="3" borderId="3" xfId="0" applyNumberFormat="1" applyFont="1" applyFill="1" applyBorder="1" applyAlignment="1">
      <alignment horizontal="center" vertical="center"/>
    </xf>
    <xf numFmtId="0" fontId="12" fillId="3" borderId="0" xfId="0" quotePrefix="1" applyFont="1" applyFill="1">
      <alignment vertical="center"/>
    </xf>
    <xf numFmtId="176" fontId="22" fillId="3" borderId="61" xfId="0" applyNumberFormat="1" applyFont="1" applyFill="1" applyBorder="1" applyAlignment="1"/>
    <xf numFmtId="176" fontId="23" fillId="3" borderId="62" xfId="0" applyNumberFormat="1" applyFont="1" applyFill="1" applyBorder="1" applyAlignment="1">
      <alignment horizontal="center"/>
    </xf>
    <xf numFmtId="0" fontId="22" fillId="3" borderId="62" xfId="0" applyFont="1" applyFill="1" applyBorder="1" applyAlignment="1"/>
    <xf numFmtId="176" fontId="22" fillId="3" borderId="62" xfId="0" applyNumberFormat="1" applyFont="1" applyFill="1" applyBorder="1" applyAlignment="1"/>
    <xf numFmtId="0" fontId="22" fillId="3" borderId="62" xfId="0" applyFont="1" applyFill="1" applyBorder="1" applyAlignment="1">
      <alignment horizontal="center"/>
    </xf>
    <xf numFmtId="176" fontId="22" fillId="3" borderId="62" xfId="0" applyNumberFormat="1" applyFont="1" applyFill="1" applyBorder="1" applyAlignment="1">
      <alignment horizontal="center"/>
    </xf>
    <xf numFmtId="0" fontId="19" fillId="3" borderId="62" xfId="0" applyFont="1" applyFill="1" applyBorder="1" applyAlignment="1">
      <alignment horizontal="center"/>
    </xf>
    <xf numFmtId="176" fontId="19" fillId="3" borderId="62" xfId="0" applyNumberFormat="1" applyFont="1" applyFill="1" applyBorder="1" applyAlignment="1">
      <alignment horizontal="center"/>
    </xf>
    <xf numFmtId="0" fontId="19" fillId="3" borderId="62" xfId="0" applyFont="1" applyFill="1" applyBorder="1" applyAlignment="1"/>
    <xf numFmtId="177" fontId="15" fillId="0" borderId="0" xfId="0" applyNumberFormat="1" applyFont="1">
      <alignment vertical="center"/>
    </xf>
    <xf numFmtId="176" fontId="22" fillId="9" borderId="64" xfId="0" applyNumberFormat="1" applyFont="1" applyFill="1" applyBorder="1" applyAlignment="1">
      <alignment vertical="top"/>
    </xf>
    <xf numFmtId="176" fontId="22" fillId="9" borderId="65" xfId="0" applyNumberFormat="1" applyFont="1" applyFill="1" applyBorder="1" applyAlignment="1">
      <alignment vertical="top"/>
    </xf>
    <xf numFmtId="176" fontId="22" fillId="9" borderId="65" xfId="0" applyNumberFormat="1" applyFont="1" applyFill="1" applyBorder="1" applyAlignment="1">
      <alignment horizontal="center" vertical="top"/>
    </xf>
    <xf numFmtId="177" fontId="22" fillId="9" borderId="65" xfId="0" applyNumberFormat="1" applyFont="1" applyFill="1" applyBorder="1" applyAlignment="1">
      <alignment horizontal="left" vertical="top"/>
    </xf>
    <xf numFmtId="177" fontId="22" fillId="9" borderId="65" xfId="0" applyNumberFormat="1" applyFont="1" applyFill="1" applyBorder="1" applyAlignment="1">
      <alignment horizontal="center" vertical="top"/>
    </xf>
    <xf numFmtId="177" fontId="22" fillId="9" borderId="65" xfId="0" applyNumberFormat="1" applyFont="1" applyFill="1" applyBorder="1" applyAlignment="1">
      <alignment vertical="top"/>
    </xf>
    <xf numFmtId="0" fontId="22" fillId="9" borderId="65" xfId="0" applyFont="1" applyFill="1" applyBorder="1" applyAlignment="1">
      <alignment horizontal="center" vertical="top"/>
    </xf>
    <xf numFmtId="0" fontId="22" fillId="9" borderId="65" xfId="0" applyFont="1" applyFill="1" applyBorder="1" applyAlignment="1">
      <alignment vertical="top"/>
    </xf>
    <xf numFmtId="0" fontId="19" fillId="9" borderId="65" xfId="0" applyFont="1" applyFill="1" applyBorder="1" applyAlignment="1">
      <alignment horizontal="center" vertical="top"/>
    </xf>
    <xf numFmtId="176" fontId="19" fillId="9" borderId="65" xfId="0" applyNumberFormat="1" applyFont="1" applyFill="1" applyBorder="1" applyAlignment="1">
      <alignment horizontal="center" vertical="top"/>
    </xf>
    <xf numFmtId="0" fontId="19" fillId="9" borderId="65" xfId="0" applyFont="1" applyFill="1" applyBorder="1" applyAlignment="1">
      <alignment vertical="top"/>
    </xf>
    <xf numFmtId="176" fontId="32" fillId="9" borderId="67" xfId="0" applyNumberFormat="1" applyFont="1" applyFill="1" applyBorder="1">
      <alignment vertical="center"/>
    </xf>
    <xf numFmtId="176" fontId="16" fillId="0" borderId="25" xfId="0" applyNumberFormat="1" applyFont="1" applyBorder="1">
      <alignment vertical="center"/>
    </xf>
    <xf numFmtId="176" fontId="34" fillId="9" borderId="2" xfId="0" applyNumberFormat="1" applyFont="1" applyFill="1" applyBorder="1">
      <alignment vertical="center"/>
    </xf>
    <xf numFmtId="176" fontId="40" fillId="9" borderId="2" xfId="0" applyNumberFormat="1" applyFont="1" applyFill="1" applyBorder="1">
      <alignment vertical="center"/>
    </xf>
    <xf numFmtId="176" fontId="34" fillId="9" borderId="2" xfId="0" applyNumberFormat="1" applyFont="1" applyFill="1" applyBorder="1" applyAlignment="1">
      <alignment horizontal="right" vertical="center"/>
    </xf>
    <xf numFmtId="0" fontId="22" fillId="9" borderId="0" xfId="0" applyFont="1" applyFill="1">
      <alignment vertical="center"/>
    </xf>
    <xf numFmtId="0" fontId="16" fillId="9" borderId="0" xfId="0" applyFont="1" applyFill="1">
      <alignment vertical="center"/>
    </xf>
    <xf numFmtId="0" fontId="32" fillId="9" borderId="0" xfId="0" applyFont="1" applyFill="1">
      <alignment vertical="center"/>
    </xf>
    <xf numFmtId="0" fontId="15" fillId="9" borderId="0" xfId="0" applyFont="1" applyFill="1">
      <alignment vertical="center"/>
    </xf>
    <xf numFmtId="176" fontId="32" fillId="9" borderId="0" xfId="0" applyNumberFormat="1" applyFont="1" applyFill="1">
      <alignment vertical="center"/>
    </xf>
    <xf numFmtId="176" fontId="16" fillId="0" borderId="25" xfId="0" applyNumberFormat="1" applyFont="1" applyBorder="1" applyAlignment="1">
      <alignment horizontal="right" vertical="center"/>
    </xf>
    <xf numFmtId="176" fontId="38" fillId="9" borderId="2" xfId="0" applyNumberFormat="1" applyFont="1" applyFill="1" applyBorder="1" applyAlignment="1">
      <alignment horizontal="center" vertical="center"/>
    </xf>
    <xf numFmtId="176" fontId="27" fillId="9" borderId="2" xfId="0" applyNumberFormat="1" applyFont="1" applyFill="1" applyBorder="1" applyAlignment="1">
      <alignment horizontal="center" vertical="center"/>
    </xf>
    <xf numFmtId="0" fontId="12" fillId="9" borderId="0" xfId="0" quotePrefix="1" applyFont="1" applyFill="1">
      <alignment vertical="center"/>
    </xf>
    <xf numFmtId="177" fontId="22" fillId="9" borderId="69" xfId="0" applyNumberFormat="1" applyFont="1" applyFill="1" applyBorder="1" applyAlignment="1"/>
    <xf numFmtId="177" fontId="23" fillId="9" borderId="70" xfId="0" applyNumberFormat="1" applyFont="1" applyFill="1" applyBorder="1" applyAlignment="1">
      <alignment horizontal="center"/>
    </xf>
    <xf numFmtId="177" fontId="19" fillId="9" borderId="70" xfId="0" applyNumberFormat="1" applyFont="1" applyFill="1" applyBorder="1" applyAlignment="1">
      <alignment horizontal="center"/>
    </xf>
    <xf numFmtId="177" fontId="22" fillId="9" borderId="70" xfId="0" applyNumberFormat="1" applyFont="1" applyFill="1" applyBorder="1" applyAlignment="1"/>
    <xf numFmtId="176" fontId="19" fillId="9" borderId="70" xfId="0" applyNumberFormat="1" applyFont="1" applyFill="1" applyBorder="1" applyAlignment="1">
      <alignment horizontal="center"/>
    </xf>
    <xf numFmtId="0" fontId="19" fillId="9" borderId="70" xfId="0" applyFont="1" applyFill="1" applyBorder="1" applyAlignment="1">
      <alignment horizontal="center"/>
    </xf>
    <xf numFmtId="0" fontId="19" fillId="9" borderId="70" xfId="0" applyFont="1" applyFill="1" applyBorder="1" applyAlignment="1"/>
    <xf numFmtId="176" fontId="23" fillId="9" borderId="70" xfId="0" applyNumberFormat="1" applyFont="1" applyFill="1" applyBorder="1" applyAlignment="1"/>
    <xf numFmtId="176" fontId="23" fillId="9" borderId="70" xfId="0" applyNumberFormat="1" applyFont="1" applyFill="1" applyBorder="1" applyAlignment="1">
      <alignment horizontal="center"/>
    </xf>
    <xf numFmtId="176" fontId="18" fillId="0" borderId="0" xfId="0" applyNumberFormat="1" applyFont="1">
      <alignment vertical="center"/>
    </xf>
    <xf numFmtId="177" fontId="21" fillId="0" borderId="0" xfId="0" applyNumberFormat="1" applyFont="1">
      <alignment vertical="center"/>
    </xf>
    <xf numFmtId="0" fontId="18" fillId="0" borderId="0" xfId="0" applyFont="1">
      <alignment vertical="center"/>
    </xf>
    <xf numFmtId="176" fontId="21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0" fontId="12" fillId="0" borderId="74" xfId="0" applyFont="1" applyBorder="1">
      <alignment vertical="center"/>
    </xf>
    <xf numFmtId="0" fontId="19" fillId="0" borderId="74" xfId="0" applyFont="1" applyBorder="1" applyAlignment="1">
      <alignment horizontal="center" vertical="center"/>
    </xf>
    <xf numFmtId="0" fontId="19" fillId="0" borderId="74" xfId="0" applyFont="1" applyBorder="1">
      <alignment vertical="center"/>
    </xf>
    <xf numFmtId="0" fontId="19" fillId="5" borderId="76" xfId="0" applyFont="1" applyFill="1" applyBorder="1">
      <alignment vertical="center"/>
    </xf>
    <xf numFmtId="0" fontId="19" fillId="5" borderId="76" xfId="0" applyFont="1" applyFill="1" applyBorder="1" applyAlignment="1">
      <alignment vertical="top"/>
    </xf>
    <xf numFmtId="0" fontId="19" fillId="5" borderId="76" xfId="0" applyFont="1" applyFill="1" applyBorder="1" applyAlignment="1">
      <alignment horizontal="center" vertical="top"/>
    </xf>
    <xf numFmtId="0" fontId="19" fillId="5" borderId="77" xfId="0" applyFont="1" applyFill="1" applyBorder="1">
      <alignment vertical="center"/>
    </xf>
    <xf numFmtId="0" fontId="12" fillId="5" borderId="0" xfId="0" applyFont="1" applyFill="1">
      <alignment vertical="center"/>
    </xf>
    <xf numFmtId="0" fontId="19" fillId="5" borderId="79" xfId="0" applyFont="1" applyFill="1" applyBorder="1">
      <alignment vertical="center"/>
    </xf>
    <xf numFmtId="0" fontId="19" fillId="5" borderId="81" xfId="0" applyFont="1" applyFill="1" applyBorder="1" applyAlignment="1">
      <alignment horizontal="center" vertical="center"/>
    </xf>
    <xf numFmtId="0" fontId="12" fillId="5" borderId="81" xfId="0" applyFont="1" applyFill="1" applyBorder="1">
      <alignment vertical="center"/>
    </xf>
    <xf numFmtId="0" fontId="19" fillId="5" borderId="81" xfId="0" applyFont="1" applyFill="1" applyBorder="1">
      <alignment vertical="center"/>
    </xf>
    <xf numFmtId="0" fontId="12" fillId="5" borderId="81" xfId="0" applyFont="1" applyFill="1" applyBorder="1" applyAlignment="1"/>
    <xf numFmtId="0" fontId="19" fillId="5" borderId="81" xfId="0" applyFont="1" applyFill="1" applyBorder="1" applyAlignment="1">
      <alignment horizontal="left"/>
    </xf>
    <xf numFmtId="0" fontId="19" fillId="5" borderId="81" xfId="0" applyFont="1" applyFill="1" applyBorder="1" applyAlignment="1">
      <alignment horizontal="center"/>
    </xf>
    <xf numFmtId="0" fontId="19" fillId="5" borderId="82" xfId="0" applyFont="1" applyFill="1" applyBorder="1">
      <alignment vertical="center"/>
    </xf>
    <xf numFmtId="0" fontId="12" fillId="0" borderId="45" xfId="0" applyFont="1" applyBorder="1">
      <alignment vertical="center"/>
    </xf>
    <xf numFmtId="0" fontId="12" fillId="0" borderId="44" xfId="0" applyFont="1" applyBorder="1">
      <alignment vertical="center"/>
    </xf>
    <xf numFmtId="0" fontId="19" fillId="0" borderId="44" xfId="0" applyFont="1" applyBorder="1">
      <alignment vertical="center"/>
    </xf>
    <xf numFmtId="0" fontId="12" fillId="0" borderId="43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5" fillId="0" borderId="33" xfId="0" applyFont="1" applyBorder="1">
      <alignment vertical="center"/>
    </xf>
    <xf numFmtId="0" fontId="13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32" xfId="0" applyFont="1" applyBorder="1">
      <alignment vertical="center"/>
    </xf>
    <xf numFmtId="0" fontId="27" fillId="5" borderId="81" xfId="0" applyFont="1" applyFill="1" applyBorder="1" applyAlignment="1">
      <alignment horizontal="center"/>
    </xf>
    <xf numFmtId="0" fontId="12" fillId="0" borderId="85" xfId="0" applyFont="1" applyBorder="1" applyAlignment="1">
      <alignment vertical="top"/>
    </xf>
    <xf numFmtId="179" fontId="12" fillId="5" borderId="46" xfId="0" applyNumberFormat="1" applyFont="1" applyFill="1" applyBorder="1" applyAlignment="1" applyProtection="1">
      <alignment horizontal="center"/>
      <protection locked="0"/>
    </xf>
    <xf numFmtId="0" fontId="21" fillId="5" borderId="28" xfId="0" applyFont="1" applyFill="1" applyBorder="1" applyAlignment="1" applyProtection="1">
      <alignment horizontal="center" vertical="center" wrapText="1"/>
      <protection locked="0"/>
    </xf>
    <xf numFmtId="0" fontId="21" fillId="5" borderId="28" xfId="0" applyFont="1" applyFill="1" applyBorder="1" applyAlignment="1" applyProtection="1">
      <alignment horizontal="center" vertical="center"/>
      <protection locked="0"/>
    </xf>
    <xf numFmtId="41" fontId="16" fillId="5" borderId="28" xfId="0" applyNumberFormat="1" applyFont="1" applyFill="1" applyBorder="1" applyAlignment="1" applyProtection="1">
      <alignment vertical="center"/>
      <protection hidden="1"/>
    </xf>
    <xf numFmtId="41" fontId="13" fillId="5" borderId="28" xfId="0" applyNumberFormat="1" applyFont="1" applyFill="1" applyBorder="1" applyAlignment="1" applyProtection="1">
      <alignment horizontal="right" vertical="center"/>
      <protection hidden="1"/>
    </xf>
    <xf numFmtId="0" fontId="19" fillId="5" borderId="0" xfId="0" applyFont="1" applyFill="1" applyBorder="1">
      <alignment vertical="center"/>
    </xf>
    <xf numFmtId="0" fontId="19" fillId="5" borderId="0" xfId="0" applyFont="1" applyFill="1" applyBorder="1" applyAlignment="1">
      <alignment horizontal="center" vertical="center"/>
    </xf>
    <xf numFmtId="0" fontId="12" fillId="0" borderId="76" xfId="0" applyFont="1" applyBorder="1">
      <alignment vertical="center"/>
    </xf>
    <xf numFmtId="0" fontId="19" fillId="5" borderId="76" xfId="0" applyFont="1" applyFill="1" applyBorder="1" applyAlignment="1">
      <alignment horizontal="center" vertical="center"/>
    </xf>
    <xf numFmtId="0" fontId="12" fillId="5" borderId="76" xfId="0" applyFont="1" applyFill="1" applyBorder="1">
      <alignment vertical="center"/>
    </xf>
    <xf numFmtId="0" fontId="12" fillId="5" borderId="80" xfId="0" applyFont="1" applyFill="1" applyBorder="1">
      <alignment vertical="center"/>
    </xf>
    <xf numFmtId="0" fontId="31" fillId="5" borderId="78" xfId="0" applyFont="1" applyFill="1" applyBorder="1" applyAlignment="1"/>
    <xf numFmtId="0" fontId="12" fillId="5" borderId="75" xfId="0" applyFont="1" applyFill="1" applyBorder="1">
      <alignment vertical="center"/>
    </xf>
    <xf numFmtId="0" fontId="13" fillId="14" borderId="8" xfId="0" applyFont="1" applyFill="1" applyBorder="1" applyAlignment="1">
      <alignment horizontal="left" vertical="center" wrapText="1"/>
    </xf>
    <xf numFmtId="0" fontId="13" fillId="14" borderId="9" xfId="0" applyFont="1" applyFill="1" applyBorder="1" applyAlignment="1">
      <alignment horizontal="left" vertical="center" wrapText="1"/>
    </xf>
    <xf numFmtId="0" fontId="13" fillId="14" borderId="11" xfId="0" applyFont="1" applyFill="1" applyBorder="1" applyAlignment="1">
      <alignment horizontal="left" vertical="center" wrapText="1"/>
    </xf>
    <xf numFmtId="0" fontId="13" fillId="14" borderId="0" xfId="0" applyFont="1" applyFill="1" applyBorder="1" applyAlignment="1">
      <alignment horizontal="left" vertical="center" wrapText="1"/>
    </xf>
    <xf numFmtId="0" fontId="13" fillId="14" borderId="13" xfId="0" applyFont="1" applyFill="1" applyBorder="1" applyAlignment="1">
      <alignment horizontal="left" vertical="center" wrapText="1"/>
    </xf>
    <xf numFmtId="0" fontId="13" fillId="14" borderId="14" xfId="0" applyFont="1" applyFill="1" applyBorder="1" applyAlignment="1">
      <alignment horizontal="left" vertical="center" wrapText="1"/>
    </xf>
    <xf numFmtId="0" fontId="13" fillId="12" borderId="55" xfId="0" applyFont="1" applyFill="1" applyBorder="1" applyAlignment="1">
      <alignment horizontal="left" vertical="center"/>
    </xf>
    <xf numFmtId="0" fontId="13" fillId="12" borderId="54" xfId="0" applyFont="1" applyFill="1" applyBorder="1" applyAlignment="1">
      <alignment horizontal="left" vertical="center"/>
    </xf>
    <xf numFmtId="0" fontId="13" fillId="12" borderId="52" xfId="0" applyFont="1" applyFill="1" applyBorder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13" fillId="12" borderId="49" xfId="0" applyFont="1" applyFill="1" applyBorder="1" applyAlignment="1">
      <alignment horizontal="left" vertical="center"/>
    </xf>
    <xf numFmtId="0" fontId="13" fillId="12" borderId="48" xfId="0" applyFont="1" applyFill="1" applyBorder="1" applyAlignment="1">
      <alignment horizontal="left" vertical="center"/>
    </xf>
    <xf numFmtId="0" fontId="42" fillId="18" borderId="38" xfId="0" applyFont="1" applyFill="1" applyBorder="1" applyAlignment="1">
      <alignment horizontal="center" vertical="center"/>
    </xf>
    <xf numFmtId="0" fontId="42" fillId="18" borderId="39" xfId="0" applyFont="1" applyFill="1" applyBorder="1" applyAlignment="1">
      <alignment horizontal="center" vertical="center"/>
    </xf>
    <xf numFmtId="0" fontId="30" fillId="16" borderId="84" xfId="0" applyFont="1" applyFill="1" applyBorder="1" applyAlignment="1">
      <alignment horizontal="center" vertical="center"/>
    </xf>
    <xf numFmtId="0" fontId="30" fillId="16" borderId="83" xfId="0" applyFont="1" applyFill="1" applyBorder="1" applyAlignment="1">
      <alignment horizontal="center" vertical="center"/>
    </xf>
    <xf numFmtId="0" fontId="30" fillId="17" borderId="73" xfId="0" applyFont="1" applyFill="1" applyBorder="1" applyAlignment="1">
      <alignment horizontal="center" vertical="center"/>
    </xf>
    <xf numFmtId="0" fontId="30" fillId="17" borderId="72" xfId="0" applyFont="1" applyFill="1" applyBorder="1" applyAlignment="1">
      <alignment horizontal="center" vertical="center"/>
    </xf>
    <xf numFmtId="0" fontId="13" fillId="10" borderId="71" xfId="0" applyFont="1" applyFill="1" applyBorder="1" applyAlignment="1">
      <alignment horizontal="left" vertical="center" wrapText="1"/>
    </xf>
    <xf numFmtId="0" fontId="13" fillId="10" borderId="70" xfId="0" applyFont="1" applyFill="1" applyBorder="1" applyAlignment="1">
      <alignment horizontal="left" vertical="center" wrapText="1"/>
    </xf>
    <xf numFmtId="0" fontId="13" fillId="10" borderId="68" xfId="0" applyFont="1" applyFill="1" applyBorder="1" applyAlignment="1">
      <alignment horizontal="left" vertical="center" wrapText="1"/>
    </xf>
    <xf numFmtId="0" fontId="13" fillId="10" borderId="0" xfId="0" applyFont="1" applyFill="1" applyBorder="1" applyAlignment="1">
      <alignment horizontal="left" vertical="center" wrapText="1"/>
    </xf>
    <xf numFmtId="0" fontId="13" fillId="10" borderId="66" xfId="0" applyFont="1" applyFill="1" applyBorder="1" applyAlignment="1">
      <alignment horizontal="left" vertical="center" wrapText="1"/>
    </xf>
    <xf numFmtId="0" fontId="13" fillId="10" borderId="65" xfId="0" applyFont="1" applyFill="1" applyBorder="1" applyAlignment="1">
      <alignment horizontal="left" vertical="center" wrapText="1"/>
    </xf>
    <xf numFmtId="0" fontId="13" fillId="7" borderId="63" xfId="0" applyFont="1" applyFill="1" applyBorder="1" applyAlignment="1">
      <alignment horizontal="left" vertical="center"/>
    </xf>
    <xf numFmtId="0" fontId="13" fillId="7" borderId="62" xfId="0" applyFont="1" applyFill="1" applyBorder="1" applyAlignment="1">
      <alignment horizontal="left" vertical="center"/>
    </xf>
    <xf numFmtId="0" fontId="13" fillId="7" borderId="60" xfId="0" applyFont="1" applyFill="1" applyBorder="1" applyAlignment="1">
      <alignment horizontal="left" vertical="center"/>
    </xf>
    <xf numFmtId="0" fontId="13" fillId="7" borderId="0" xfId="0" applyFont="1" applyFill="1" applyAlignment="1">
      <alignment horizontal="left" vertical="center"/>
    </xf>
    <xf numFmtId="0" fontId="13" fillId="7" borderId="58" xfId="0" applyFont="1" applyFill="1" applyBorder="1" applyAlignment="1">
      <alignment horizontal="left" vertical="center"/>
    </xf>
    <xf numFmtId="0" fontId="13" fillId="7" borderId="57" xfId="0" applyFont="1" applyFill="1" applyBorder="1" applyAlignment="1">
      <alignment horizontal="left" vertical="center"/>
    </xf>
    <xf numFmtId="0" fontId="13" fillId="8" borderId="16" xfId="0" applyFont="1" applyFill="1" applyBorder="1" applyAlignment="1">
      <alignment horizontal="left" vertical="center"/>
    </xf>
    <xf numFmtId="0" fontId="13" fillId="8" borderId="17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3" fillId="8" borderId="21" xfId="0" applyFont="1" applyFill="1" applyBorder="1" applyAlignment="1">
      <alignment horizontal="left" vertical="center"/>
    </xf>
    <xf numFmtId="0" fontId="13" fillId="8" borderId="22" xfId="0" applyFont="1" applyFill="1" applyBorder="1" applyAlignment="1">
      <alignment horizontal="left" vertical="center"/>
    </xf>
    <xf numFmtId="0" fontId="17" fillId="0" borderId="0" xfId="1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6600"/>
      <color rgb="FFF29000"/>
      <color rgb="FFFFCC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65313</xdr:colOff>
      <xdr:row>18</xdr:row>
      <xdr:rowOff>0</xdr:rowOff>
    </xdr:from>
    <xdr:to>
      <xdr:col>12</xdr:col>
      <xdr:colOff>0</xdr:colOff>
      <xdr:row>38</xdr:row>
      <xdr:rowOff>207600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05A80A0-2304-4D3F-84D0-71BDD05857C7}"/>
            </a:ext>
          </a:extLst>
        </xdr:cNvPr>
        <xdr:cNvSpPr/>
      </xdr:nvSpPr>
      <xdr:spPr>
        <a:xfrm>
          <a:off x="1665513" y="5301343"/>
          <a:ext cx="5116287" cy="4932000"/>
        </a:xfrm>
        <a:prstGeom prst="roundRect">
          <a:avLst>
            <a:gd name="adj" fmla="val 7908"/>
          </a:avLst>
        </a:prstGeom>
        <a:noFill/>
        <a:ln w="285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153452</xdr:colOff>
      <xdr:row>17</xdr:row>
      <xdr:rowOff>54634</xdr:rowOff>
    </xdr:from>
    <xdr:to>
      <xdr:col>6</xdr:col>
      <xdr:colOff>477281</xdr:colOff>
      <xdr:row>18</xdr:row>
      <xdr:rowOff>139148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BA6785-FF64-4B4A-816A-2D815A0A4D9A}"/>
            </a:ext>
          </a:extLst>
        </xdr:cNvPr>
        <xdr:cNvSpPr txBox="1"/>
      </xdr:nvSpPr>
      <xdr:spPr>
        <a:xfrm>
          <a:off x="1840738" y="5116491"/>
          <a:ext cx="1608343" cy="324000"/>
        </a:xfrm>
        <a:prstGeom prst="roundRect">
          <a:avLst>
            <a:gd name="adj" fmla="val 50000"/>
          </a:avLst>
        </a:prstGeom>
        <a:solidFill>
          <a:schemeClr val="accent1">
            <a:lumMod val="7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0" rIns="0" bIns="180000" rtlCol="0" anchor="ctr"/>
        <a:lstStyle/>
        <a:p>
          <a:pPr algn="ctr"/>
          <a:r>
            <a:rPr kumimoji="1" lang="ja-JP" altLang="ja-JP" sz="1200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A. </a:t>
          </a:r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法令手数料＞</a:t>
          </a:r>
        </a:p>
      </xdr:txBody>
    </xdr:sp>
    <xdr:clientData/>
  </xdr:twoCellAnchor>
  <xdr:twoCellAnchor>
    <xdr:from>
      <xdr:col>12</xdr:col>
      <xdr:colOff>51644</xdr:colOff>
      <xdr:row>18</xdr:row>
      <xdr:rowOff>0</xdr:rowOff>
    </xdr:from>
    <xdr:to>
      <xdr:col>15</xdr:col>
      <xdr:colOff>39848</xdr:colOff>
      <xdr:row>38</xdr:row>
      <xdr:rowOff>207600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2D88AD8-E7A2-42A0-9118-B088CDB33EB7}"/>
            </a:ext>
          </a:extLst>
        </xdr:cNvPr>
        <xdr:cNvSpPr/>
      </xdr:nvSpPr>
      <xdr:spPr>
        <a:xfrm>
          <a:off x="6833444" y="5301343"/>
          <a:ext cx="1087661" cy="4932000"/>
        </a:xfrm>
        <a:prstGeom prst="roundRect">
          <a:avLst>
            <a:gd name="adj" fmla="val 22918"/>
          </a:avLst>
        </a:prstGeom>
        <a:noFill/>
        <a:ln w="285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165617</xdr:colOff>
      <xdr:row>17</xdr:row>
      <xdr:rowOff>54427</xdr:rowOff>
    </xdr:from>
    <xdr:to>
      <xdr:col>16</xdr:col>
      <xdr:colOff>78274</xdr:colOff>
      <xdr:row>18</xdr:row>
      <xdr:rowOff>138941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38C8016-3760-45B3-A75B-2E55073EAC39}"/>
            </a:ext>
          </a:extLst>
        </xdr:cNvPr>
        <xdr:cNvSpPr txBox="1"/>
      </xdr:nvSpPr>
      <xdr:spPr>
        <a:xfrm>
          <a:off x="6675274" y="5116284"/>
          <a:ext cx="1404000" cy="324000"/>
        </a:xfrm>
        <a:prstGeom prst="roundRect">
          <a:avLst>
            <a:gd name="adj" fmla="val 50000"/>
          </a:avLst>
        </a:prstGeom>
        <a:solidFill>
          <a:schemeClr val="accent1">
            <a:lumMod val="7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0" rIns="0" bIns="180000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</a:t>
          </a:r>
          <a:r>
            <a:rPr kumimoji="1" lang="en-US" altLang="ja-JP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B. </a:t>
          </a:r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登録免許税＞</a:t>
          </a:r>
        </a:p>
      </xdr:txBody>
    </xdr:sp>
    <xdr:clientData/>
  </xdr:twoCellAnchor>
  <xdr:twoCellAnchor>
    <xdr:from>
      <xdr:col>15</xdr:col>
      <xdr:colOff>108857</xdr:colOff>
      <xdr:row>18</xdr:row>
      <xdr:rowOff>0</xdr:rowOff>
    </xdr:from>
    <xdr:to>
      <xdr:col>39</xdr:col>
      <xdr:colOff>119743</xdr:colOff>
      <xdr:row>38</xdr:row>
      <xdr:rowOff>207600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89AA436-3557-4902-8950-5F1C9795E937}"/>
            </a:ext>
          </a:extLst>
        </xdr:cNvPr>
        <xdr:cNvSpPr/>
      </xdr:nvSpPr>
      <xdr:spPr>
        <a:xfrm>
          <a:off x="7990114" y="5301343"/>
          <a:ext cx="11974286" cy="4932000"/>
        </a:xfrm>
        <a:prstGeom prst="roundRect">
          <a:avLst>
            <a:gd name="adj" fmla="val 7908"/>
          </a:avLst>
        </a:prstGeom>
        <a:noFill/>
        <a:ln w="28575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156936</xdr:colOff>
      <xdr:row>17</xdr:row>
      <xdr:rowOff>54427</xdr:rowOff>
    </xdr:from>
    <xdr:to>
      <xdr:col>22</xdr:col>
      <xdr:colOff>1143</xdr:colOff>
      <xdr:row>18</xdr:row>
      <xdr:rowOff>138941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F13C4B9-B631-4891-9E47-68EF647A335F}"/>
            </a:ext>
          </a:extLst>
        </xdr:cNvPr>
        <xdr:cNvSpPr txBox="1"/>
      </xdr:nvSpPr>
      <xdr:spPr>
        <a:xfrm>
          <a:off x="8201479" y="5116284"/>
          <a:ext cx="3099035" cy="324000"/>
        </a:xfrm>
        <a:prstGeom prst="roundRect">
          <a:avLst>
            <a:gd name="adj" fmla="val 50000"/>
          </a:avLst>
        </a:prstGeom>
        <a:solidFill>
          <a:schemeClr val="accent1">
            <a:lumMod val="7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0" rIns="0" bIns="180000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</a:t>
          </a:r>
          <a:r>
            <a:rPr kumimoji="1" lang="en-US" altLang="ja-JP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C.</a:t>
          </a:r>
          <a:r>
            <a:rPr kumimoji="1" lang="ja-JP" altLang="en-US" sz="12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認定審査料（認定事業者のみ対象）＞</a:t>
          </a:r>
        </a:p>
      </xdr:txBody>
    </xdr:sp>
    <xdr:clientData/>
  </xdr:twoCellAnchor>
  <xdr:oneCellAnchor>
    <xdr:from>
      <xdr:col>15</xdr:col>
      <xdr:colOff>20683</xdr:colOff>
      <xdr:row>7</xdr:row>
      <xdr:rowOff>1641565</xdr:rowOff>
    </xdr:from>
    <xdr:ext cx="3345180" cy="498713"/>
    <xdr:pic>
      <xdr:nvPicPr>
        <xdr:cNvPr id="9" name="図 8">
          <a:extLst>
            <a:ext uri="{FF2B5EF4-FFF2-40B4-BE49-F238E27FC236}">
              <a16:creationId xmlns:a16="http://schemas.microsoft.com/office/drawing/2014/main" id="{CC2E8DAD-6FC8-4FA2-9A80-1BBF3055BD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5" t="85750" r="6215" b="3539"/>
        <a:stretch/>
      </xdr:blipFill>
      <xdr:spPr bwMode="auto">
        <a:xfrm>
          <a:off x="8178565" y="3187977"/>
          <a:ext cx="3345180" cy="498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320</xdr:colOff>
      <xdr:row>6</xdr:row>
      <xdr:rowOff>87086</xdr:rowOff>
    </xdr:from>
    <xdr:to>
      <xdr:col>10</xdr:col>
      <xdr:colOff>448235</xdr:colOff>
      <xdr:row>8</xdr:row>
      <xdr:rowOff>475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4EDDE32-2061-4EE4-A4C5-81C37B7A8759}"/>
            </a:ext>
          </a:extLst>
        </xdr:cNvPr>
        <xdr:cNvSpPr/>
      </xdr:nvSpPr>
      <xdr:spPr>
        <a:xfrm>
          <a:off x="215099" y="1422454"/>
          <a:ext cx="6032180" cy="1977139"/>
        </a:xfrm>
        <a:prstGeom prst="roundRect">
          <a:avLst>
            <a:gd name="adj" fmla="val 19501"/>
          </a:avLst>
        </a:prstGeom>
        <a:solidFill>
          <a:sysClr val="window" lastClr="FFFFFF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0" rIns="108000" bIns="0" rtlCol="0" anchor="ctr"/>
        <a:lstStyle/>
        <a:p>
          <a:pPr algn="l"/>
          <a:r>
            <a:rPr lang="en-US" altLang="ja-JP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ご利用方法</a:t>
          </a:r>
          <a:r>
            <a:rPr lang="en-US" altLang="ja-JP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4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en-US" altLang="ja-JP" sz="1400" b="1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rgbClr val="C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手数料試算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で以下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つの申請内容を選択することで手数料が試算できます。</a:t>
          </a:r>
          <a:endParaRPr lang="en-US" altLang="ja-JP" sz="11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/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審査種別</a:t>
          </a:r>
        </a:p>
        <a:p>
          <a:pPr marL="0" indent="0"/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国際</a:t>
          </a:r>
          <a:r>
            <a:rPr lang="en-US" altLang="ja-JP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MRA</a:t>
          </a:r>
          <a:r>
            <a:rPr lang="ja-JP" altLang="ja-JP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対応</a:t>
          </a:r>
        </a:p>
        <a:p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lang="ja-JP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1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校正手法の区分数</a:t>
          </a:r>
          <a:endParaRPr lang="en-US" altLang="ja-JP" sz="1100" b="1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 u="none" strike="noStrik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100" b="1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審査員数（必要に応じて）</a:t>
          </a:r>
          <a:endParaRPr lang="en-US" altLang="ja-JP" sz="1100" b="1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* 上記以外のセルは編集できません。</a:t>
          </a:r>
          <a:endParaRPr lang="en-US" altLang="ja-JP" sz="1100" b="0" i="0" u="none" strike="noStrike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rgbClr val="C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手数料試算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の算出詳細については、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rgbClr val="0066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手数料試算詳細</a:t>
          </a:r>
          <a:r>
            <a:rPr lang="en-US" altLang="ja-JP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100" b="0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の該当審査種別の列をご確認ください。</a:t>
          </a:r>
          <a:r>
            <a:rPr lang="ja-JP" altLang="en-US" sz="1100" b="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kumimoji="1" lang="ja-JP" altLang="en-US" sz="1100" b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19</xdr:col>
      <xdr:colOff>403412</xdr:colOff>
      <xdr:row>1</xdr:row>
      <xdr:rowOff>89648</xdr:rowOff>
    </xdr:from>
    <xdr:to>
      <xdr:col>31</xdr:col>
      <xdr:colOff>519954</xdr:colOff>
      <xdr:row>7</xdr:row>
      <xdr:rowOff>1611269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CDABA4D-E3B8-4C4E-BE28-211B7B5EC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8059" y="212913"/>
          <a:ext cx="6078071" cy="2944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152400</xdr:rowOff>
    </xdr:from>
    <xdr:to>
      <xdr:col>32</xdr:col>
      <xdr:colOff>735330</xdr:colOff>
      <xdr:row>30</xdr:row>
      <xdr:rowOff>47625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B2C479B6-4097-4BE0-B582-539221C451C9}"/>
            </a:ext>
          </a:extLst>
        </xdr:cNvPr>
        <xdr:cNvSpPr/>
      </xdr:nvSpPr>
      <xdr:spPr>
        <a:xfrm>
          <a:off x="0" y="2463800"/>
          <a:ext cx="17175480" cy="2574925"/>
        </a:xfrm>
        <a:prstGeom prst="flowChartAlternateProcess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533400</xdr:colOff>
      <xdr:row>34</xdr:row>
      <xdr:rowOff>0</xdr:rowOff>
    </xdr:from>
    <xdr:to>
      <xdr:col>32</xdr:col>
      <xdr:colOff>748665</xdr:colOff>
      <xdr:row>45</xdr:row>
      <xdr:rowOff>19050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411C6334-5EAF-4D3C-8CD1-198F91DE9104}"/>
            </a:ext>
          </a:extLst>
        </xdr:cNvPr>
        <xdr:cNvSpPr/>
      </xdr:nvSpPr>
      <xdr:spPr>
        <a:xfrm>
          <a:off x="3740150" y="5651500"/>
          <a:ext cx="13448665" cy="1847850"/>
        </a:xfrm>
        <a:prstGeom prst="flowChartAlternateProcess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285750</xdr:colOff>
      <xdr:row>20</xdr:row>
      <xdr:rowOff>47626</xdr:rowOff>
    </xdr:from>
    <xdr:to>
      <xdr:col>12</xdr:col>
      <xdr:colOff>93344</xdr:colOff>
      <xdr:row>24</xdr:row>
      <xdr:rowOff>158116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257DEF89-330C-44EC-87AC-095DC69868B9}"/>
            </a:ext>
          </a:extLst>
        </xdr:cNvPr>
        <xdr:cNvSpPr/>
      </xdr:nvSpPr>
      <xdr:spPr>
        <a:xfrm>
          <a:off x="285750" y="3362326"/>
          <a:ext cx="6373494" cy="783590"/>
        </a:xfrm>
        <a:prstGeom prst="flowChartAlternateProcess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1272540</xdr:colOff>
      <xdr:row>25</xdr:row>
      <xdr:rowOff>1900</xdr:rowOff>
    </xdr:from>
    <xdr:to>
      <xdr:col>5</xdr:col>
      <xdr:colOff>57150</xdr:colOff>
      <xdr:row>41</xdr:row>
      <xdr:rowOff>55239</xdr:rowOff>
    </xdr:to>
    <xdr:sp macro="" textlink="">
      <xdr:nvSpPr>
        <xdr:cNvPr id="5" name="矢印: 折線 4">
          <a:extLst>
            <a:ext uri="{FF2B5EF4-FFF2-40B4-BE49-F238E27FC236}">
              <a16:creationId xmlns:a16="http://schemas.microsoft.com/office/drawing/2014/main" id="{4D9E7452-0BB1-4F60-8C3F-04702B170653}"/>
            </a:ext>
          </a:extLst>
        </xdr:cNvPr>
        <xdr:cNvSpPr/>
      </xdr:nvSpPr>
      <xdr:spPr>
        <a:xfrm rot="16200000">
          <a:off x="1447800" y="4385940"/>
          <a:ext cx="2713989" cy="2251710"/>
        </a:xfrm>
        <a:prstGeom prst="bentArrow">
          <a:avLst>
            <a:gd name="adj1" fmla="val 15752"/>
            <a:gd name="adj2" fmla="val 12806"/>
            <a:gd name="adj3" fmla="val 17571"/>
            <a:gd name="adj4" fmla="val 4375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</xdr:col>
      <xdr:colOff>388621</xdr:colOff>
      <xdr:row>39</xdr:row>
      <xdr:rowOff>17145</xdr:rowOff>
    </xdr:from>
    <xdr:ext cx="2085974" cy="4591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6867AE1-4505-44AE-B752-1E0BF8EF85EC}"/>
            </a:ext>
          </a:extLst>
        </xdr:cNvPr>
        <xdr:cNvSpPr txBox="1"/>
      </xdr:nvSpPr>
      <xdr:spPr>
        <a:xfrm>
          <a:off x="2604771" y="6494145"/>
          <a:ext cx="208597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認定事業者の場合、</a:t>
          </a:r>
          <a:endParaRPr kumimoji="1" lang="en-US" altLang="ja-JP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年後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29</xdr:col>
      <xdr:colOff>85725</xdr:colOff>
      <xdr:row>30</xdr:row>
      <xdr:rowOff>38100</xdr:rowOff>
    </xdr:from>
    <xdr:to>
      <xdr:col>32</xdr:col>
      <xdr:colOff>401955</xdr:colOff>
      <xdr:row>34</xdr:row>
      <xdr:rowOff>114301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9A5A0FE4-C28A-4EB9-9D35-30ADC07596EA}"/>
            </a:ext>
          </a:extLst>
        </xdr:cNvPr>
        <xdr:cNvSpPr/>
      </xdr:nvSpPr>
      <xdr:spPr>
        <a:xfrm>
          <a:off x="14963775" y="5029200"/>
          <a:ext cx="1878330" cy="736601"/>
        </a:xfrm>
        <a:prstGeom prst="downArrow">
          <a:avLst>
            <a:gd name="adj1" fmla="val 58299"/>
            <a:gd name="adj2" fmla="val 28432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認定事業者の場合、</a:t>
          </a:r>
          <a:r>
            <a:rPr kumimoji="1" lang="en-US" altLang="ja-JP" sz="1100"/>
            <a:t>2</a:t>
          </a:r>
          <a:r>
            <a:rPr kumimoji="1" lang="ja-JP" altLang="en-US" sz="1100"/>
            <a:t>年後</a:t>
          </a:r>
        </a:p>
      </xdr:txBody>
    </xdr:sp>
    <xdr:clientData/>
  </xdr:twoCellAnchor>
  <xdr:twoCellAnchor>
    <xdr:from>
      <xdr:col>23</xdr:col>
      <xdr:colOff>217171</xdr:colOff>
      <xdr:row>16</xdr:row>
      <xdr:rowOff>57150</xdr:rowOff>
    </xdr:from>
    <xdr:to>
      <xdr:col>26</xdr:col>
      <xdr:colOff>626745</xdr:colOff>
      <xdr:row>28</xdr:row>
      <xdr:rowOff>135256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6696276-CFAC-4DF9-A866-60AEC9D42D2E}"/>
            </a:ext>
          </a:extLst>
        </xdr:cNvPr>
        <xdr:cNvSpPr/>
      </xdr:nvSpPr>
      <xdr:spPr>
        <a:xfrm>
          <a:off x="12193271" y="2698750"/>
          <a:ext cx="1647824" cy="2097406"/>
        </a:xfrm>
        <a:prstGeom prst="rect">
          <a:avLst/>
        </a:prstGeom>
        <a:noFill/>
        <a:ln w="19050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4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39</xdr:row>
      <xdr:rowOff>152401</xdr:rowOff>
    </xdr:from>
    <xdr:to>
      <xdr:col>22</xdr:col>
      <xdr:colOff>744855</xdr:colOff>
      <xdr:row>43</xdr:row>
      <xdr:rowOff>81916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87026BA-B3E9-40B2-9A71-7A702BDDFFDD}"/>
            </a:ext>
          </a:extLst>
        </xdr:cNvPr>
        <xdr:cNvSpPr/>
      </xdr:nvSpPr>
      <xdr:spPr>
        <a:xfrm>
          <a:off x="10191750" y="6629401"/>
          <a:ext cx="1748155" cy="602615"/>
        </a:xfrm>
        <a:prstGeom prst="rect">
          <a:avLst/>
        </a:prstGeom>
        <a:noFill/>
        <a:ln w="19050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4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190500</xdr:colOff>
      <xdr:row>39</xdr:row>
      <xdr:rowOff>148591</xdr:rowOff>
    </xdr:from>
    <xdr:to>
      <xdr:col>30</xdr:col>
      <xdr:colOff>0</xdr:colOff>
      <xdr:row>43</xdr:row>
      <xdr:rowOff>100966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466569A-EF36-4516-9CFA-FED9089495F3}"/>
            </a:ext>
          </a:extLst>
        </xdr:cNvPr>
        <xdr:cNvSpPr/>
      </xdr:nvSpPr>
      <xdr:spPr>
        <a:xfrm>
          <a:off x="13188950" y="6625591"/>
          <a:ext cx="2051050" cy="625475"/>
        </a:xfrm>
        <a:prstGeom prst="rect">
          <a:avLst/>
        </a:prstGeom>
        <a:noFill/>
        <a:ln w="19050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4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356234</xdr:colOff>
      <xdr:row>18</xdr:row>
      <xdr:rowOff>93345</xdr:rowOff>
    </xdr:from>
    <xdr:to>
      <xdr:col>12</xdr:col>
      <xdr:colOff>114300</xdr:colOff>
      <xdr:row>20</xdr:row>
      <xdr:rowOff>167642</xdr:rowOff>
    </xdr:to>
    <xdr:sp macro="" textlink="">
      <xdr:nvSpPr>
        <xdr:cNvPr id="11" name="矢印: U ターン 10">
          <a:extLst>
            <a:ext uri="{FF2B5EF4-FFF2-40B4-BE49-F238E27FC236}">
              <a16:creationId xmlns:a16="http://schemas.microsoft.com/office/drawing/2014/main" id="{63305AD9-F0AD-439C-A32C-FCC99BB055F5}"/>
            </a:ext>
          </a:extLst>
        </xdr:cNvPr>
        <xdr:cNvSpPr/>
      </xdr:nvSpPr>
      <xdr:spPr>
        <a:xfrm rot="5400000">
          <a:off x="6408418" y="3210561"/>
          <a:ext cx="410847" cy="132716"/>
        </a:xfrm>
        <a:prstGeom prst="uturnArrow">
          <a:avLst>
            <a:gd name="adj1" fmla="val 25000"/>
            <a:gd name="adj2" fmla="val 25000"/>
            <a:gd name="adj3" fmla="val 25000"/>
            <a:gd name="adj4" fmla="val 32389"/>
            <a:gd name="adj5" fmla="val 7500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154305</xdr:colOff>
      <xdr:row>16</xdr:row>
      <xdr:rowOff>76200</xdr:rowOff>
    </xdr:from>
    <xdr:to>
      <xdr:col>20</xdr:col>
      <xdr:colOff>733424</xdr:colOff>
      <xdr:row>29</xdr:row>
      <xdr:rowOff>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137FCE5-2E01-4313-9C44-436B7E928D91}"/>
            </a:ext>
          </a:extLst>
        </xdr:cNvPr>
        <xdr:cNvSpPr/>
      </xdr:nvSpPr>
      <xdr:spPr>
        <a:xfrm>
          <a:off x="9234805" y="2717800"/>
          <a:ext cx="1690369" cy="2108201"/>
        </a:xfrm>
        <a:prstGeom prst="rect">
          <a:avLst/>
        </a:prstGeom>
        <a:noFill/>
        <a:ln w="19050" cap="flat" cmpd="sng" algn="ctr">
          <a:solidFill>
            <a:schemeClr val="accent2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4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7</xdr:row>
      <xdr:rowOff>114300</xdr:rowOff>
    </xdr:from>
    <xdr:to>
      <xdr:col>1</xdr:col>
      <xdr:colOff>1653540</xdr:colOff>
      <xdr:row>13</xdr:row>
      <xdr:rowOff>76200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0431393B-DE80-4D9F-9CEB-C06A5346804A}"/>
            </a:ext>
          </a:extLst>
        </xdr:cNvPr>
        <xdr:cNvSpPr/>
      </xdr:nvSpPr>
      <xdr:spPr>
        <a:xfrm>
          <a:off x="266700" y="1270000"/>
          <a:ext cx="1793240" cy="952500"/>
        </a:xfrm>
        <a:prstGeom prst="rightArrow">
          <a:avLst>
            <a:gd name="adj1" fmla="val 78215"/>
            <a:gd name="adj2" fmla="val 26926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手順１：</a:t>
          </a:r>
          <a:endParaRPr kumimoji="1" lang="en-US" altLang="ja-JP" sz="1100" b="1"/>
        </a:p>
        <a:p>
          <a:pPr algn="l"/>
          <a:r>
            <a:rPr kumimoji="1" lang="ja-JP" altLang="en-US" sz="1100" b="1"/>
            <a:t>①～③より、算出したい内容を選ぶ。</a:t>
          </a:r>
        </a:p>
      </xdr:txBody>
    </xdr:sp>
    <xdr:clientData/>
  </xdr:twoCellAnchor>
  <xdr:twoCellAnchor>
    <xdr:from>
      <xdr:col>1</xdr:col>
      <xdr:colOff>1655444</xdr:colOff>
      <xdr:row>6</xdr:row>
      <xdr:rowOff>137159</xdr:rowOff>
    </xdr:from>
    <xdr:to>
      <xdr:col>9</xdr:col>
      <xdr:colOff>171450</xdr:colOff>
      <xdr:row>14</xdr:row>
      <xdr:rowOff>59054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C1F2324F-E427-4334-BD74-1B13C8C6F363}"/>
            </a:ext>
          </a:extLst>
        </xdr:cNvPr>
        <xdr:cNvSpPr/>
      </xdr:nvSpPr>
      <xdr:spPr>
        <a:xfrm>
          <a:off x="2061844" y="1127759"/>
          <a:ext cx="3335656" cy="1242695"/>
        </a:xfrm>
        <a:prstGeom prst="rightArrow">
          <a:avLst>
            <a:gd name="adj1" fmla="val 71634"/>
            <a:gd name="adj2" fmla="val 27914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手順２：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選択した内容について、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JCSS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登録区分のうち「校正手法の区分の呼称」の数を記入。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（黄色セル（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列）に数字が入力できる。）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171450</xdr:colOff>
      <xdr:row>5</xdr:row>
      <xdr:rowOff>59055</xdr:rowOff>
    </xdr:from>
    <xdr:to>
      <xdr:col>26</xdr:col>
      <xdr:colOff>285750</xdr:colOff>
      <xdr:row>15</xdr:row>
      <xdr:rowOff>15240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6D90A46F-69E2-4A11-A491-FFF234FC91A7}"/>
            </a:ext>
          </a:extLst>
        </xdr:cNvPr>
        <xdr:cNvSpPr/>
      </xdr:nvSpPr>
      <xdr:spPr>
        <a:xfrm>
          <a:off x="5397500" y="884555"/>
          <a:ext cx="8102600" cy="1607185"/>
        </a:xfrm>
        <a:prstGeom prst="rightArrow">
          <a:avLst>
            <a:gd name="adj1" fmla="val 61458"/>
            <a:gd name="adj2" fmla="val 27914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手順３：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計算結果が表示される。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・登録事業者（非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MRA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）は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左（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列）の赤字、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・認定事業者（国際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MRA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対応）は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右（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AE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列）の赤字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が審査手数料額となる。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→　認定事業者のみ、手順４：へ進む。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190500</xdr:colOff>
      <xdr:row>30</xdr:row>
      <xdr:rowOff>40005</xdr:rowOff>
    </xdr:from>
    <xdr:to>
      <xdr:col>27</xdr:col>
      <xdr:colOff>53340</xdr:colOff>
      <xdr:row>39</xdr:row>
      <xdr:rowOff>167640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F17572EE-3F95-4CE4-99E9-18A3329D157A}"/>
            </a:ext>
          </a:extLst>
        </xdr:cNvPr>
        <xdr:cNvSpPr/>
      </xdr:nvSpPr>
      <xdr:spPr>
        <a:xfrm>
          <a:off x="6756400" y="5031105"/>
          <a:ext cx="7178040" cy="1613535"/>
        </a:xfrm>
        <a:prstGeom prst="rightArrow">
          <a:avLst>
            <a:gd name="adj1" fmla="val 66305"/>
            <a:gd name="adj2" fmla="val 27914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手順４：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審査チームの人数を記入。（黄色セル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数字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が入力できる。）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右の赤字（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　が審査手数料額となる。</a:t>
          </a:r>
          <a:endParaRPr kumimoji="1" lang="en-US" altLang="ja-JP" sz="1100" b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!!</a:t>
          </a:r>
          <a:r>
            <a:rPr kumimoji="1" lang="ja-JP" altLang="ja-JP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</a:t>
          </a:r>
          <a:r>
            <a:rPr kumimoji="1" lang="en-US" altLang="ja-JP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!!</a:t>
          </a:r>
        </a:p>
        <a:p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審査チームの人数は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IAJapan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により指定されます。事業者が決めることはできません。</a:t>
          </a:r>
          <a:endParaRPr kumimoji="1" lang="en-US" altLang="ja-JP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通常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区分の場合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2-3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名、認定取得区分が多いほど加算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され、認定範囲により異なります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15242</xdr:colOff>
      <xdr:row>10</xdr:row>
      <xdr:rowOff>81747</xdr:rowOff>
    </xdr:from>
    <xdr:to>
      <xdr:col>12</xdr:col>
      <xdr:colOff>587652</xdr:colOff>
      <xdr:row>15</xdr:row>
      <xdr:rowOff>123825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77640AE9-24CD-497E-B293-203233A5ED70}"/>
            </a:ext>
          </a:extLst>
        </xdr:cNvPr>
        <xdr:cNvCxnSpPr>
          <a:stCxn id="19" idx="3"/>
        </xdr:cNvCxnSpPr>
      </xdr:nvCxnSpPr>
      <xdr:spPr>
        <a:xfrm flipH="1">
          <a:off x="6206492" y="1732747"/>
          <a:ext cx="947060" cy="86757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731520</xdr:colOff>
      <xdr:row>32</xdr:row>
      <xdr:rowOff>110490</xdr:rowOff>
    </xdr:from>
    <xdr:to>
      <xdr:col>23</xdr:col>
      <xdr:colOff>133350</xdr:colOff>
      <xdr:row>34</xdr:row>
      <xdr:rowOff>93345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91793A38-1EFC-4AF8-8B9F-902B90ACFC9A}"/>
            </a:ext>
          </a:extLst>
        </xdr:cNvPr>
        <xdr:cNvSpPr/>
      </xdr:nvSpPr>
      <xdr:spPr>
        <a:xfrm>
          <a:off x="10923270" y="5431790"/>
          <a:ext cx="1186180" cy="3130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417195</xdr:colOff>
      <xdr:row>9</xdr:row>
      <xdr:rowOff>19050</xdr:rowOff>
    </xdr:from>
    <xdr:to>
      <xdr:col>15</xdr:col>
      <xdr:colOff>180975</xdr:colOff>
      <xdr:row>10</xdr:row>
      <xdr:rowOff>121920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5B541D5-6A05-40BB-AC67-D97BB1758C18}"/>
            </a:ext>
          </a:extLst>
        </xdr:cNvPr>
        <xdr:cNvSpPr/>
      </xdr:nvSpPr>
      <xdr:spPr>
        <a:xfrm>
          <a:off x="6983095" y="1504950"/>
          <a:ext cx="1167130" cy="2679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732840</xdr:colOff>
      <xdr:row>34</xdr:row>
      <xdr:rowOff>48891</xdr:rowOff>
    </xdr:from>
    <xdr:to>
      <xdr:col>28</xdr:col>
      <xdr:colOff>9525</xdr:colOff>
      <xdr:row>38</xdr:row>
      <xdr:rowOff>47625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D585094A-91A9-4A5D-864D-710ABE0C4D6E}"/>
            </a:ext>
          </a:extLst>
        </xdr:cNvPr>
        <xdr:cNvCxnSpPr>
          <a:stCxn id="18" idx="5"/>
        </xdr:cNvCxnSpPr>
      </xdr:nvCxnSpPr>
      <xdr:spPr>
        <a:xfrm>
          <a:off x="11927890" y="5700391"/>
          <a:ext cx="2204035" cy="65913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12</xdr:row>
      <xdr:rowOff>47625</xdr:rowOff>
    </xdr:from>
    <xdr:to>
      <xdr:col>6</xdr:col>
      <xdr:colOff>15240</xdr:colOff>
      <xdr:row>17</xdr:row>
      <xdr:rowOff>64770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978BD540-BEDA-4F7D-B161-4AEC09E5C6CC}"/>
            </a:ext>
          </a:extLst>
        </xdr:cNvPr>
        <xdr:cNvCxnSpPr/>
      </xdr:nvCxnSpPr>
      <xdr:spPr>
        <a:xfrm>
          <a:off x="2578100" y="2028825"/>
          <a:ext cx="1526540" cy="84264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234316</xdr:colOff>
      <xdr:row>34</xdr:row>
      <xdr:rowOff>28575</xdr:rowOff>
    </xdr:from>
    <xdr:to>
      <xdr:col>18</xdr:col>
      <xdr:colOff>0</xdr:colOff>
      <xdr:row>40</xdr:row>
      <xdr:rowOff>28575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2FF0A93C-860A-45B7-9107-5445B56FA8D6}"/>
            </a:ext>
          </a:extLst>
        </xdr:cNvPr>
        <xdr:cNvCxnSpPr/>
      </xdr:nvCxnSpPr>
      <xdr:spPr>
        <a:xfrm flipH="1">
          <a:off x="8419466" y="5680075"/>
          <a:ext cx="883284" cy="99060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352333</xdr:colOff>
      <xdr:row>11</xdr:row>
      <xdr:rowOff>123984</xdr:rowOff>
    </xdr:from>
    <xdr:to>
      <xdr:col>30</xdr:col>
      <xdr:colOff>1905</xdr:colOff>
      <xdr:row>16</xdr:row>
      <xdr:rowOff>9525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5F0F0DD-DF67-4B16-8E8D-D21B5D57E137}"/>
            </a:ext>
          </a:extLst>
        </xdr:cNvPr>
        <xdr:cNvCxnSpPr>
          <a:stCxn id="24" idx="5"/>
        </xdr:cNvCxnSpPr>
      </xdr:nvCxnSpPr>
      <xdr:spPr>
        <a:xfrm>
          <a:off x="8537483" y="1940084"/>
          <a:ext cx="6704422" cy="71104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49530</xdr:colOff>
      <xdr:row>10</xdr:row>
      <xdr:rowOff>78105</xdr:rowOff>
    </xdr:from>
    <xdr:to>
      <xdr:col>16</xdr:col>
      <xdr:colOff>544830</xdr:colOff>
      <xdr:row>11</xdr:row>
      <xdr:rowOff>161925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96D1628D-7E1E-4028-95E2-D255413EEBD6}"/>
            </a:ext>
          </a:extLst>
        </xdr:cNvPr>
        <xdr:cNvSpPr/>
      </xdr:nvSpPr>
      <xdr:spPr>
        <a:xfrm>
          <a:off x="7409180" y="1729105"/>
          <a:ext cx="1320800" cy="2489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131444</xdr:colOff>
      <xdr:row>15</xdr:row>
      <xdr:rowOff>95251</xdr:rowOff>
    </xdr:from>
    <xdr:to>
      <xdr:col>25</xdr:col>
      <xdr:colOff>0</xdr:colOff>
      <xdr:row>31</xdr:row>
      <xdr:rowOff>133350</xdr:rowOff>
    </xdr:to>
    <xdr:sp macro="" textlink="">
      <xdr:nvSpPr>
        <xdr:cNvPr id="9" name="フローチャート: 代替処理 8">
          <a:extLst>
            <a:ext uri="{FF2B5EF4-FFF2-40B4-BE49-F238E27FC236}">
              <a16:creationId xmlns:a16="http://schemas.microsoft.com/office/drawing/2014/main" id="{A662303B-E106-44E9-A263-802A4F223768}"/>
            </a:ext>
          </a:extLst>
        </xdr:cNvPr>
        <xdr:cNvSpPr/>
      </xdr:nvSpPr>
      <xdr:spPr>
        <a:xfrm>
          <a:off x="131444" y="952501"/>
          <a:ext cx="12574906" cy="2781299"/>
        </a:xfrm>
        <a:prstGeom prst="flowChartAlternateProcess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552449</xdr:colOff>
      <xdr:row>35</xdr:row>
      <xdr:rowOff>0</xdr:rowOff>
    </xdr:from>
    <xdr:to>
      <xdr:col>24</xdr:col>
      <xdr:colOff>598170</xdr:colOff>
      <xdr:row>46</xdr:row>
      <xdr:rowOff>57150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66423FCD-FB0F-4677-9077-25B89C04BD05}"/>
            </a:ext>
          </a:extLst>
        </xdr:cNvPr>
        <xdr:cNvSpPr/>
      </xdr:nvSpPr>
      <xdr:spPr>
        <a:xfrm>
          <a:off x="5086349" y="4629150"/>
          <a:ext cx="8294371" cy="1943100"/>
        </a:xfrm>
        <a:prstGeom prst="flowChartAlternateProcess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253365</xdr:colOff>
      <xdr:row>21</xdr:row>
      <xdr:rowOff>59056</xdr:rowOff>
    </xdr:from>
    <xdr:to>
      <xdr:col>12</xdr:col>
      <xdr:colOff>68579</xdr:colOff>
      <xdr:row>25</xdr:row>
      <xdr:rowOff>169546</xdr:rowOff>
    </xdr:to>
    <xdr:sp macro="" textlink="">
      <xdr:nvSpPr>
        <xdr:cNvPr id="12" name="フローチャート: 代替処理 11">
          <a:extLst>
            <a:ext uri="{FF2B5EF4-FFF2-40B4-BE49-F238E27FC236}">
              <a16:creationId xmlns:a16="http://schemas.microsoft.com/office/drawing/2014/main" id="{D1E0BEC9-656B-480B-94FF-2EA043A92C33}"/>
            </a:ext>
          </a:extLst>
        </xdr:cNvPr>
        <xdr:cNvSpPr/>
      </xdr:nvSpPr>
      <xdr:spPr>
        <a:xfrm>
          <a:off x="253365" y="2287906"/>
          <a:ext cx="6492239" cy="796290"/>
        </a:xfrm>
        <a:prstGeom prst="flowChartAlternateProcess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1390650</xdr:colOff>
      <xdr:row>26</xdr:row>
      <xdr:rowOff>22857</xdr:rowOff>
    </xdr:from>
    <xdr:to>
      <xdr:col>8</xdr:col>
      <xdr:colOff>550547</xdr:colOff>
      <xdr:row>42</xdr:row>
      <xdr:rowOff>80006</xdr:rowOff>
    </xdr:to>
    <xdr:sp macro="" textlink="">
      <xdr:nvSpPr>
        <xdr:cNvPr id="13" name="矢印: 折線 12">
          <a:extLst>
            <a:ext uri="{FF2B5EF4-FFF2-40B4-BE49-F238E27FC236}">
              <a16:creationId xmlns:a16="http://schemas.microsoft.com/office/drawing/2014/main" id="{FF358F9E-2AD4-4B4D-9E75-4F4D25D7FE3C}"/>
            </a:ext>
          </a:extLst>
        </xdr:cNvPr>
        <xdr:cNvSpPr/>
      </xdr:nvSpPr>
      <xdr:spPr>
        <a:xfrm rot="16200000">
          <a:off x="2123124" y="2433633"/>
          <a:ext cx="2628899" cy="3293747"/>
        </a:xfrm>
        <a:prstGeom prst="bentArrow">
          <a:avLst>
            <a:gd name="adj1" fmla="val 11846"/>
            <a:gd name="adj2" fmla="val 12806"/>
            <a:gd name="adj3" fmla="val 17571"/>
            <a:gd name="adj4" fmla="val 4375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</xdr:col>
      <xdr:colOff>85726</xdr:colOff>
      <xdr:row>40</xdr:row>
      <xdr:rowOff>133350</xdr:rowOff>
    </xdr:from>
    <xdr:ext cx="1956434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626B89D-22C7-44C5-808B-107697654C92}"/>
            </a:ext>
          </a:extLst>
        </xdr:cNvPr>
        <xdr:cNvSpPr txBox="1"/>
      </xdr:nvSpPr>
      <xdr:spPr>
        <a:xfrm>
          <a:off x="2952751" y="5105400"/>
          <a:ext cx="195643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bg1"/>
              </a:solidFill>
            </a:rPr>
            <a:t>認定事業者の場合、</a:t>
          </a:r>
          <a:r>
            <a:rPr kumimoji="1" lang="en-US" altLang="ja-JP" sz="1100">
              <a:solidFill>
                <a:schemeClr val="bg1"/>
              </a:solidFill>
            </a:rPr>
            <a:t>2</a:t>
          </a:r>
          <a:r>
            <a:rPr kumimoji="1" lang="ja-JP" altLang="en-US" sz="1100">
              <a:solidFill>
                <a:schemeClr val="bg1"/>
              </a:solidFill>
            </a:rPr>
            <a:t>年後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oneCellAnchor>
  <xdr:twoCellAnchor>
    <xdr:from>
      <xdr:col>19</xdr:col>
      <xdr:colOff>293370</xdr:colOff>
      <xdr:row>31</xdr:row>
      <xdr:rowOff>131443</xdr:rowOff>
    </xdr:from>
    <xdr:to>
      <xdr:col>24</xdr:col>
      <xdr:colOff>177165</xdr:colOff>
      <xdr:row>35</xdr:row>
      <xdr:rowOff>93344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2989DD9A-5230-4759-A750-A40C57DA43ED}"/>
            </a:ext>
          </a:extLst>
        </xdr:cNvPr>
        <xdr:cNvSpPr/>
      </xdr:nvSpPr>
      <xdr:spPr>
        <a:xfrm>
          <a:off x="10666095" y="5274943"/>
          <a:ext cx="2293620" cy="647701"/>
        </a:xfrm>
        <a:prstGeom prst="downArrow">
          <a:avLst>
            <a:gd name="adj1" fmla="val 58299"/>
            <a:gd name="adj2" fmla="val 28432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認定事業者の場合、</a:t>
          </a:r>
          <a:r>
            <a:rPr kumimoji="1" lang="en-US" altLang="ja-JP" sz="1100"/>
            <a:t>2</a:t>
          </a:r>
          <a:r>
            <a:rPr kumimoji="1" lang="ja-JP" altLang="en-US" sz="1100"/>
            <a:t>年後</a:t>
          </a:r>
        </a:p>
      </xdr:txBody>
    </xdr:sp>
    <xdr:clientData/>
  </xdr:twoCellAnchor>
  <xdr:twoCellAnchor>
    <xdr:from>
      <xdr:col>11</xdr:col>
      <xdr:colOff>379095</xdr:colOff>
      <xdr:row>19</xdr:row>
      <xdr:rowOff>116206</xdr:rowOff>
    </xdr:from>
    <xdr:to>
      <xdr:col>12</xdr:col>
      <xdr:colOff>133350</xdr:colOff>
      <xdr:row>22</xdr:row>
      <xdr:rowOff>11433</xdr:rowOff>
    </xdr:to>
    <xdr:sp macro="" textlink="">
      <xdr:nvSpPr>
        <xdr:cNvPr id="2" name="矢印: U ターン 1">
          <a:extLst>
            <a:ext uri="{FF2B5EF4-FFF2-40B4-BE49-F238E27FC236}">
              <a16:creationId xmlns:a16="http://schemas.microsoft.com/office/drawing/2014/main" id="{DD751C5B-88DE-4AA3-B9AB-1327C1433A03}"/>
            </a:ext>
          </a:extLst>
        </xdr:cNvPr>
        <xdr:cNvSpPr/>
      </xdr:nvSpPr>
      <xdr:spPr>
        <a:xfrm rot="5400000">
          <a:off x="6528434" y="2129792"/>
          <a:ext cx="409577" cy="154305"/>
        </a:xfrm>
        <a:prstGeom prst="uturnArrow">
          <a:avLst>
            <a:gd name="adj1" fmla="val 25000"/>
            <a:gd name="adj2" fmla="val 25000"/>
            <a:gd name="adj3" fmla="val 25000"/>
            <a:gd name="adj4" fmla="val 32389"/>
            <a:gd name="adj5" fmla="val 7500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266700</xdr:colOff>
      <xdr:row>8</xdr:row>
      <xdr:rowOff>74295</xdr:rowOff>
    </xdr:from>
    <xdr:to>
      <xdr:col>1</xdr:col>
      <xdr:colOff>1657350</xdr:colOff>
      <xdr:row>14</xdr:row>
      <xdr:rowOff>40005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AF293ACE-948E-45AE-9B29-1FBD997D48EF}"/>
            </a:ext>
          </a:extLst>
        </xdr:cNvPr>
        <xdr:cNvSpPr/>
      </xdr:nvSpPr>
      <xdr:spPr>
        <a:xfrm>
          <a:off x="266700" y="1274445"/>
          <a:ext cx="1790700" cy="994410"/>
        </a:xfrm>
        <a:prstGeom prst="rightArrow">
          <a:avLst>
            <a:gd name="adj1" fmla="val 78215"/>
            <a:gd name="adj2" fmla="val 26926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手順１：</a:t>
          </a:r>
          <a:endParaRPr kumimoji="1" lang="en-US" altLang="ja-JP" sz="1100" b="1"/>
        </a:p>
        <a:p>
          <a:pPr algn="l"/>
          <a:r>
            <a:rPr kumimoji="1" lang="ja-JP" altLang="en-US" sz="1100" b="1"/>
            <a:t>①～③より、算出したい内容を選ぶ。</a:t>
          </a:r>
        </a:p>
      </xdr:txBody>
    </xdr:sp>
    <xdr:clientData/>
  </xdr:twoCellAnchor>
  <xdr:twoCellAnchor>
    <xdr:from>
      <xdr:col>1</xdr:col>
      <xdr:colOff>1659254</xdr:colOff>
      <xdr:row>7</xdr:row>
      <xdr:rowOff>83819</xdr:rowOff>
    </xdr:from>
    <xdr:to>
      <xdr:col>9</xdr:col>
      <xdr:colOff>91440</xdr:colOff>
      <xdr:row>15</xdr:row>
      <xdr:rowOff>11429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23795DCE-28CB-4486-937A-6E070A467AF6}"/>
            </a:ext>
          </a:extLst>
        </xdr:cNvPr>
        <xdr:cNvSpPr/>
      </xdr:nvSpPr>
      <xdr:spPr>
        <a:xfrm>
          <a:off x="2059304" y="1112519"/>
          <a:ext cx="3242311" cy="1299210"/>
        </a:xfrm>
        <a:prstGeom prst="rightArrow">
          <a:avLst>
            <a:gd name="adj1" fmla="val 71634"/>
            <a:gd name="adj2" fmla="val 27914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手順２：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選択した内容について、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JCSS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登録区分のうち「校正手法の区分の呼称」の数を記入。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（黄色セル（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列）に数字が入力できる。）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91440</xdr:colOff>
      <xdr:row>6</xdr:row>
      <xdr:rowOff>1905</xdr:rowOff>
    </xdr:from>
    <xdr:to>
      <xdr:col>24</xdr:col>
      <xdr:colOff>381000</xdr:colOff>
      <xdr:row>15</xdr:row>
      <xdr:rowOff>150495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BF84E038-8A6E-4ED8-ACAB-6A14DA65D1DD}"/>
            </a:ext>
          </a:extLst>
        </xdr:cNvPr>
        <xdr:cNvSpPr/>
      </xdr:nvSpPr>
      <xdr:spPr>
        <a:xfrm>
          <a:off x="5301615" y="1030605"/>
          <a:ext cx="7861935" cy="1691640"/>
        </a:xfrm>
        <a:prstGeom prst="rightArrow">
          <a:avLst>
            <a:gd name="adj1" fmla="val 61458"/>
            <a:gd name="adj2" fmla="val 27914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手順３：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計算結果が表示される。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・登録事業者（非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MRA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）は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左（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列）の赤字、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・認定事業者（国際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MRA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対応）は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右（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列）の赤字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が審査手数料額となる。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→　認定事業者のみ、手順４：へ進む。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40005</xdr:colOff>
      <xdr:row>31</xdr:row>
      <xdr:rowOff>161925</xdr:rowOff>
    </xdr:from>
    <xdr:to>
      <xdr:col>20</xdr:col>
      <xdr:colOff>163830</xdr:colOff>
      <xdr:row>41</xdr:row>
      <xdr:rowOff>114300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37E1E573-B9EA-42AF-8FA0-4EFC8A9CDEB3}"/>
            </a:ext>
          </a:extLst>
        </xdr:cNvPr>
        <xdr:cNvSpPr/>
      </xdr:nvSpPr>
      <xdr:spPr>
        <a:xfrm>
          <a:off x="3821430" y="5305425"/>
          <a:ext cx="7019925" cy="1666875"/>
        </a:xfrm>
        <a:prstGeom prst="rightArrow">
          <a:avLst>
            <a:gd name="adj1" fmla="val 66305"/>
            <a:gd name="adj2" fmla="val 27914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手順４：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審査チームの人数を記入。（黄色セル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数字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が入力できる。）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右の赤字（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列）　が審査手数料額となる。</a:t>
          </a:r>
          <a:endParaRPr kumimoji="1" lang="en-US" altLang="ja-JP" sz="1100" b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!!</a:t>
          </a:r>
          <a:r>
            <a:rPr kumimoji="1" lang="ja-JP" altLang="ja-JP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</a:t>
          </a:r>
          <a:r>
            <a:rPr kumimoji="1" lang="en-US" altLang="ja-JP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!!</a:t>
          </a:r>
        </a:p>
        <a:p>
          <a:r>
            <a:rPr kumimoji="1"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審査チームの人数は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IAJapan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により指定されます。事業者が決めることはできません。</a:t>
          </a:r>
          <a:endParaRPr kumimoji="1" lang="en-US" altLang="ja-JP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通常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区分の場合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2-3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名、認定取得区分が多いほど加算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され、認定範囲により異なります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b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681993</xdr:colOff>
      <xdr:row>11</xdr:row>
      <xdr:rowOff>21672</xdr:rowOff>
    </xdr:from>
    <xdr:to>
      <xdr:col>12</xdr:col>
      <xdr:colOff>369366</xdr:colOff>
      <xdr:row>16</xdr:row>
      <xdr:rowOff>97155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B8553407-4FF4-4C9B-ADE1-3CDB518832BD}"/>
            </a:ext>
          </a:extLst>
        </xdr:cNvPr>
        <xdr:cNvCxnSpPr>
          <a:stCxn id="28" idx="3"/>
        </xdr:cNvCxnSpPr>
      </xdr:nvCxnSpPr>
      <xdr:spPr>
        <a:xfrm flipH="1">
          <a:off x="6216018" y="1907622"/>
          <a:ext cx="830373" cy="93273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339090</xdr:colOff>
      <xdr:row>34</xdr:row>
      <xdr:rowOff>74295</xdr:rowOff>
    </xdr:from>
    <xdr:to>
      <xdr:col>15</xdr:col>
      <xdr:colOff>188595</xdr:colOff>
      <xdr:row>36</xdr:row>
      <xdr:rowOff>36195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E2BDDE73-6676-4F60-8E4B-94F15D797CA5}"/>
            </a:ext>
          </a:extLst>
        </xdr:cNvPr>
        <xdr:cNvSpPr/>
      </xdr:nvSpPr>
      <xdr:spPr>
        <a:xfrm>
          <a:off x="7825740" y="5903595"/>
          <a:ext cx="1097280" cy="304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207645</xdr:colOff>
      <xdr:row>9</xdr:row>
      <xdr:rowOff>139065</xdr:rowOff>
    </xdr:from>
    <xdr:to>
      <xdr:col>13</xdr:col>
      <xdr:colOff>554355</xdr:colOff>
      <xdr:row>11</xdr:row>
      <xdr:rowOff>59055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6792C65-243F-4FF4-8E37-E3CEBC9D28D4}"/>
            </a:ext>
          </a:extLst>
        </xdr:cNvPr>
        <xdr:cNvSpPr/>
      </xdr:nvSpPr>
      <xdr:spPr>
        <a:xfrm>
          <a:off x="6884670" y="1682115"/>
          <a:ext cx="1156335" cy="2628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37523</xdr:colOff>
      <xdr:row>36</xdr:row>
      <xdr:rowOff>2382</xdr:rowOff>
    </xdr:from>
    <xdr:to>
      <xdr:col>21</xdr:col>
      <xdr:colOff>110490</xdr:colOff>
      <xdr:row>40</xdr:row>
      <xdr:rowOff>1905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26457A92-83BA-4917-8F1C-AC938CB3BB41}"/>
            </a:ext>
          </a:extLst>
        </xdr:cNvPr>
        <xdr:cNvCxnSpPr>
          <a:stCxn id="27" idx="5"/>
        </xdr:cNvCxnSpPr>
      </xdr:nvCxnSpPr>
      <xdr:spPr>
        <a:xfrm>
          <a:off x="8771948" y="6174582"/>
          <a:ext cx="2206567" cy="68532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12</xdr:row>
      <xdr:rowOff>161925</xdr:rowOff>
    </xdr:from>
    <xdr:to>
      <xdr:col>6</xdr:col>
      <xdr:colOff>45720</xdr:colOff>
      <xdr:row>19</xdr:row>
      <xdr:rowOff>7620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E7CB94C7-9FD6-4AE4-A494-87FED2E67D52}"/>
            </a:ext>
          </a:extLst>
        </xdr:cNvPr>
        <xdr:cNvCxnSpPr/>
      </xdr:nvCxnSpPr>
      <xdr:spPr>
        <a:xfrm>
          <a:off x="2286000" y="2047875"/>
          <a:ext cx="1750695" cy="104584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72391</xdr:colOff>
      <xdr:row>35</xdr:row>
      <xdr:rowOff>142875</xdr:rowOff>
    </xdr:from>
    <xdr:to>
      <xdr:col>17</xdr:col>
      <xdr:colOff>123825</xdr:colOff>
      <xdr:row>41</xdr:row>
      <xdr:rowOff>19050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8D37728E-9FFB-42D3-9571-7B3F20E865FB}"/>
            </a:ext>
          </a:extLst>
        </xdr:cNvPr>
        <xdr:cNvCxnSpPr/>
      </xdr:nvCxnSpPr>
      <xdr:spPr>
        <a:xfrm>
          <a:off x="6349366" y="5972175"/>
          <a:ext cx="3280409" cy="90487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810618</xdr:colOff>
      <xdr:row>12</xdr:row>
      <xdr:rowOff>95823</xdr:rowOff>
    </xdr:from>
    <xdr:to>
      <xdr:col>21</xdr:col>
      <xdr:colOff>552450</xdr:colOff>
      <xdr:row>16</xdr:row>
      <xdr:rowOff>1905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A5F25F7D-6B9C-443B-A1B0-D464469F0A6A}"/>
            </a:ext>
          </a:extLst>
        </xdr:cNvPr>
        <xdr:cNvCxnSpPr>
          <a:stCxn id="33" idx="5"/>
        </xdr:cNvCxnSpPr>
      </xdr:nvCxnSpPr>
      <xdr:spPr>
        <a:xfrm>
          <a:off x="8297268" y="2153223"/>
          <a:ext cx="3123207" cy="59188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626745</xdr:colOff>
      <xdr:row>11</xdr:row>
      <xdr:rowOff>15240</xdr:rowOff>
    </xdr:from>
    <xdr:to>
      <xdr:col>13</xdr:col>
      <xdr:colOff>981075</xdr:colOff>
      <xdr:row>12</xdr:row>
      <xdr:rowOff>139065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8869FD7D-BF3F-4F60-A7CA-42CAAFCEB709}"/>
            </a:ext>
          </a:extLst>
        </xdr:cNvPr>
        <xdr:cNvSpPr/>
      </xdr:nvSpPr>
      <xdr:spPr>
        <a:xfrm>
          <a:off x="7303770" y="1901190"/>
          <a:ext cx="1163955" cy="295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te.go.jp/data/00012804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te.go.jp/data/000100652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ite.go.jp/data/000100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230B-52AD-41DD-BA4C-69A685A8836F}">
  <sheetPr>
    <pageSetUpPr fitToPage="1"/>
  </sheetPr>
  <dimension ref="A1:AM45"/>
  <sheetViews>
    <sheetView showGridLines="0" tabSelected="1" zoomScale="68" zoomScaleNormal="60" zoomScaleSheetLayoutView="70" workbookViewId="0"/>
  </sheetViews>
  <sheetFormatPr defaultColWidth="8.88671875" defaultRowHeight="17.399999999999999" x14ac:dyDescent="0.2"/>
  <cols>
    <col min="1" max="1" width="1.88671875" style="157" customWidth="1"/>
    <col min="2" max="2" width="1.21875" style="157" customWidth="1"/>
    <col min="3" max="3" width="20.21875" style="157" customWidth="1"/>
    <col min="4" max="4" width="2" style="157" customWidth="1"/>
    <col min="5" max="5" width="17.44140625" style="157" customWidth="1"/>
    <col min="6" max="6" width="1.88671875" style="104" customWidth="1"/>
    <col min="7" max="7" width="16.77734375" style="157" customWidth="1"/>
    <col min="8" max="8" width="1.88671875" style="104" customWidth="1"/>
    <col min="9" max="9" width="15.77734375" style="157" customWidth="1"/>
    <col min="10" max="10" width="3.88671875" style="104" customWidth="1"/>
    <col min="11" max="11" width="13.88671875" style="157" customWidth="1"/>
    <col min="12" max="12" width="3.88671875" style="157" customWidth="1"/>
    <col min="13" max="13" width="1.88671875" style="157" customWidth="1"/>
    <col min="14" max="14" width="12.77734375" style="157" customWidth="1"/>
    <col min="15" max="15" width="3.109375" style="157" customWidth="1"/>
    <col min="16" max="16" width="1.77734375" style="157" customWidth="1"/>
    <col min="17" max="17" width="2" style="158" customWidth="1"/>
    <col min="18" max="18" width="15.44140625" style="157" customWidth="1"/>
    <col min="19" max="19" width="1.88671875" style="104" customWidth="1"/>
    <col min="20" max="20" width="14.88671875" style="157" customWidth="1"/>
    <col min="21" max="21" width="4.44140625" style="104" customWidth="1"/>
    <col min="22" max="22" width="9.21875" style="157" customWidth="1"/>
    <col min="23" max="23" width="1.88671875" style="104" customWidth="1"/>
    <col min="24" max="24" width="9.88671875" style="157" customWidth="1"/>
    <col min="25" max="25" width="1.88671875" style="104" customWidth="1"/>
    <col min="26" max="26" width="9.77734375" style="157" customWidth="1"/>
    <col min="27" max="27" width="3" style="104" customWidth="1"/>
    <col min="28" max="28" width="11.21875" style="157" customWidth="1"/>
    <col min="29" max="29" width="4.33203125" style="157" customWidth="1"/>
    <col min="30" max="30" width="13.33203125" style="157" customWidth="1"/>
    <col min="31" max="31" width="2.77734375" style="158" customWidth="1"/>
    <col min="32" max="32" width="10.21875" style="157" customWidth="1"/>
    <col min="33" max="33" width="1.88671875" style="104" customWidth="1"/>
    <col min="34" max="34" width="10.21875" style="157" customWidth="1"/>
    <col min="35" max="35" width="1.88671875" style="104" customWidth="1"/>
    <col min="36" max="36" width="15" style="157" customWidth="1"/>
    <col min="37" max="37" width="3" style="104" customWidth="1"/>
    <col min="38" max="38" width="12.77734375" style="157" customWidth="1"/>
    <col min="39" max="39" width="5.21875" style="157" customWidth="1"/>
    <col min="40" max="16384" width="8.88671875" style="157"/>
  </cols>
  <sheetData>
    <row r="1" spans="1:39" ht="9.6" customHeight="1" x14ac:dyDescent="0.2">
      <c r="Q1" s="157"/>
      <c r="S1" s="157"/>
      <c r="U1" s="157"/>
      <c r="W1" s="157"/>
      <c r="Y1" s="157"/>
      <c r="AA1" s="157"/>
      <c r="AE1" s="157"/>
      <c r="AG1" s="157"/>
      <c r="AI1" s="157"/>
      <c r="AK1" s="157"/>
    </row>
    <row r="2" spans="1:39" ht="36" customHeight="1" x14ac:dyDescent="0.2">
      <c r="B2" s="131" t="s">
        <v>86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  <c r="P2" s="389" t="s">
        <v>96</v>
      </c>
      <c r="Q2" s="390"/>
      <c r="R2" s="390"/>
      <c r="S2" s="390"/>
      <c r="T2" s="152"/>
      <c r="U2" s="153"/>
      <c r="V2" s="152"/>
      <c r="W2" s="153"/>
      <c r="X2" s="152"/>
      <c r="Y2" s="153"/>
      <c r="Z2" s="152"/>
      <c r="AA2" s="153"/>
      <c r="AB2" s="153"/>
      <c r="AC2" s="153"/>
      <c r="AD2" s="154"/>
      <c r="AE2" s="153"/>
      <c r="AF2" s="155"/>
      <c r="AG2" s="157"/>
      <c r="AI2" s="157"/>
      <c r="AK2" s="157"/>
    </row>
    <row r="3" spans="1:39" ht="8.4" customHeight="1" x14ac:dyDescent="0.2">
      <c r="A3" s="253"/>
      <c r="B3" s="361"/>
      <c r="C3" s="360"/>
      <c r="D3" s="360"/>
      <c r="E3" s="119"/>
      <c r="F3" s="360"/>
      <c r="G3" s="119"/>
      <c r="H3" s="360"/>
      <c r="I3" s="119"/>
      <c r="J3" s="360"/>
      <c r="K3" s="360"/>
      <c r="L3" s="360"/>
      <c r="M3" s="356"/>
      <c r="P3" s="355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354"/>
      <c r="AG3" s="157"/>
      <c r="AI3" s="157"/>
      <c r="AK3" s="157"/>
    </row>
    <row r="4" spans="1:39" s="254" customFormat="1" ht="18.600000000000001" customHeight="1" x14ac:dyDescent="0.2">
      <c r="B4" s="134" t="s">
        <v>87</v>
      </c>
      <c r="E4" s="116"/>
      <c r="G4" s="116"/>
      <c r="I4" s="116"/>
      <c r="M4" s="358"/>
      <c r="P4" s="355"/>
      <c r="Q4" s="157"/>
      <c r="R4" s="157"/>
      <c r="S4" s="157"/>
      <c r="T4" s="104"/>
      <c r="U4" s="157"/>
      <c r="V4" s="104"/>
      <c r="W4" s="157"/>
      <c r="X4" s="104"/>
      <c r="Y4" s="157"/>
      <c r="Z4" s="104"/>
      <c r="AA4" s="157"/>
      <c r="AB4" s="157"/>
      <c r="AC4" s="157"/>
      <c r="AD4" s="158"/>
      <c r="AE4" s="157"/>
      <c r="AF4" s="354"/>
      <c r="AG4" s="157"/>
      <c r="AH4" s="157"/>
      <c r="AI4" s="157"/>
      <c r="AJ4" s="157"/>
      <c r="AK4" s="157"/>
      <c r="AL4" s="157"/>
    </row>
    <row r="5" spans="1:39" s="117" customFormat="1" ht="18.600000000000001" customHeight="1" x14ac:dyDescent="0.2">
      <c r="B5" s="363"/>
      <c r="C5" s="413" t="s">
        <v>98</v>
      </c>
      <c r="D5" s="413"/>
      <c r="E5" s="413"/>
      <c r="F5" s="413"/>
      <c r="G5" s="413"/>
      <c r="I5" s="118"/>
      <c r="M5" s="358"/>
      <c r="P5" s="355"/>
      <c r="Q5" s="359"/>
      <c r="R5" s="157"/>
      <c r="S5" s="157"/>
      <c r="T5" s="104"/>
      <c r="U5" s="157"/>
      <c r="V5" s="104"/>
      <c r="W5" s="157"/>
      <c r="X5" s="104"/>
      <c r="Y5" s="157"/>
      <c r="Z5" s="104"/>
      <c r="AA5" s="359"/>
      <c r="AB5" s="157"/>
      <c r="AC5" s="157"/>
      <c r="AD5" s="158"/>
      <c r="AE5" s="157"/>
      <c r="AF5" s="354"/>
      <c r="AG5" s="157"/>
      <c r="AH5" s="157"/>
      <c r="AI5" s="157"/>
      <c r="AJ5" s="157"/>
    </row>
    <row r="6" spans="1:39" ht="15" customHeight="1" x14ac:dyDescent="0.2">
      <c r="B6" s="135" t="s">
        <v>35</v>
      </c>
      <c r="E6" s="104"/>
      <c r="F6" s="157"/>
      <c r="G6" s="104"/>
      <c r="H6" s="157"/>
      <c r="I6" s="104"/>
      <c r="J6" s="157"/>
      <c r="M6" s="358"/>
      <c r="P6" s="355"/>
      <c r="Q6" s="157"/>
      <c r="S6" s="157"/>
      <c r="U6" s="157"/>
      <c r="W6" s="157"/>
      <c r="Y6" s="157"/>
      <c r="AA6" s="157"/>
      <c r="AE6" s="157"/>
      <c r="AF6" s="354"/>
      <c r="AG6" s="157"/>
    </row>
    <row r="7" spans="1:39" ht="15" customHeight="1" x14ac:dyDescent="0.2">
      <c r="B7" s="357"/>
      <c r="E7" s="104"/>
      <c r="F7" s="157"/>
      <c r="G7" s="104"/>
      <c r="H7" s="157"/>
      <c r="I7" s="104"/>
      <c r="J7" s="157"/>
      <c r="M7" s="356"/>
      <c r="P7" s="355"/>
      <c r="Q7" s="157"/>
      <c r="S7" s="157"/>
      <c r="T7" s="104"/>
      <c r="U7" s="157"/>
      <c r="V7" s="104"/>
      <c r="W7" s="157"/>
      <c r="X7" s="104"/>
      <c r="Y7" s="157"/>
      <c r="Z7" s="104"/>
      <c r="AA7" s="157"/>
      <c r="AD7" s="158"/>
      <c r="AE7" s="157"/>
      <c r="AF7" s="354"/>
      <c r="AG7" s="157"/>
    </row>
    <row r="8" spans="1:39" ht="166.05" customHeight="1" x14ac:dyDescent="0.2">
      <c r="B8" s="357"/>
      <c r="E8" s="104"/>
      <c r="F8" s="157"/>
      <c r="G8" s="104"/>
      <c r="H8" s="157"/>
      <c r="I8" s="104"/>
      <c r="J8" s="157"/>
      <c r="M8" s="356"/>
      <c r="P8" s="355"/>
      <c r="Q8" s="157"/>
      <c r="S8" s="157"/>
      <c r="T8" s="104"/>
      <c r="U8" s="157"/>
      <c r="V8" s="104"/>
      <c r="W8" s="157"/>
      <c r="X8" s="104"/>
      <c r="Y8" s="157"/>
      <c r="Z8" s="104"/>
      <c r="AA8" s="157"/>
      <c r="AD8" s="158"/>
      <c r="AE8" s="157"/>
      <c r="AF8" s="354"/>
      <c r="AG8" s="157"/>
    </row>
    <row r="9" spans="1:39" ht="6.6" customHeight="1" x14ac:dyDescent="0.2">
      <c r="B9" s="353"/>
      <c r="C9" s="352"/>
      <c r="D9" s="352"/>
      <c r="E9" s="136"/>
      <c r="F9" s="352"/>
      <c r="G9" s="136"/>
      <c r="H9" s="352"/>
      <c r="I9" s="136"/>
      <c r="J9" s="352"/>
      <c r="K9" s="352"/>
      <c r="L9" s="352"/>
      <c r="M9" s="351"/>
      <c r="P9" s="350"/>
      <c r="Q9" s="348"/>
      <c r="R9" s="348"/>
      <c r="S9" s="348"/>
      <c r="T9" s="156"/>
      <c r="U9" s="348"/>
      <c r="V9" s="156"/>
      <c r="W9" s="348"/>
      <c r="X9" s="156"/>
      <c r="Y9" s="348"/>
      <c r="Z9" s="156"/>
      <c r="AA9" s="348"/>
      <c r="AB9" s="348"/>
      <c r="AC9" s="348"/>
      <c r="AD9" s="349"/>
      <c r="AE9" s="348"/>
      <c r="AF9" s="347"/>
      <c r="AG9" s="157"/>
    </row>
    <row r="10" spans="1:39" ht="17.55" customHeight="1" x14ac:dyDescent="0.2">
      <c r="E10" s="104"/>
      <c r="F10" s="157"/>
      <c r="G10" s="104"/>
      <c r="H10" s="157"/>
      <c r="I10" s="104"/>
      <c r="J10" s="157"/>
      <c r="Q10" s="157"/>
      <c r="S10" s="157"/>
      <c r="T10" s="104"/>
      <c r="U10" s="157"/>
      <c r="V10" s="104"/>
      <c r="W10" s="157"/>
      <c r="X10" s="104"/>
      <c r="Y10" s="157"/>
      <c r="Z10" s="104"/>
      <c r="AA10" s="157"/>
      <c r="AD10" s="158"/>
      <c r="AE10" s="157"/>
      <c r="AG10" s="157"/>
    </row>
    <row r="11" spans="1:39" ht="7.2" customHeight="1" thickBot="1" x14ac:dyDescent="0.25">
      <c r="B11" s="331"/>
      <c r="C11" s="331"/>
      <c r="D11" s="331"/>
      <c r="E11" s="332"/>
      <c r="F11" s="331"/>
      <c r="G11" s="332"/>
      <c r="H11" s="331"/>
      <c r="I11" s="332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2"/>
      <c r="U11" s="331"/>
      <c r="V11" s="332"/>
      <c r="W11" s="331"/>
      <c r="X11" s="332"/>
      <c r="Y11" s="331"/>
      <c r="Z11" s="332"/>
      <c r="AA11" s="331"/>
      <c r="AB11" s="331"/>
      <c r="AC11" s="331"/>
      <c r="AD11" s="333"/>
      <c r="AE11" s="331"/>
      <c r="AF11" s="331"/>
      <c r="AG11" s="331"/>
      <c r="AH11" s="331"/>
      <c r="AI11" s="332"/>
      <c r="AJ11" s="331"/>
      <c r="AK11" s="332"/>
      <c r="AL11" s="331"/>
      <c r="AM11" s="331"/>
    </row>
    <row r="12" spans="1:39" ht="19.2" customHeight="1" thickTop="1" thickBot="1" x14ac:dyDescent="0.5">
      <c r="A12" s="253"/>
      <c r="B12" s="391" t="s">
        <v>58</v>
      </c>
      <c r="C12" s="392"/>
      <c r="H12" s="157"/>
      <c r="I12" s="130" t="s">
        <v>88</v>
      </c>
      <c r="J12" s="157"/>
      <c r="Q12" s="157"/>
      <c r="S12" s="157"/>
      <c r="U12" s="157"/>
      <c r="W12" s="371"/>
      <c r="X12" s="371"/>
      <c r="Y12" s="371"/>
      <c r="Z12" s="371"/>
      <c r="AA12" s="371"/>
      <c r="AB12" s="371"/>
      <c r="AE12" s="157"/>
      <c r="AG12" s="157"/>
      <c r="AI12" s="157"/>
      <c r="AK12" s="157"/>
    </row>
    <row r="13" spans="1:39" ht="25.2" customHeight="1" thickTop="1" thickBot="1" x14ac:dyDescent="0.55000000000000004">
      <c r="B13" s="346"/>
      <c r="C13" s="362" t="s">
        <v>90</v>
      </c>
      <c r="D13" s="345"/>
      <c r="E13" s="362" t="s">
        <v>59</v>
      </c>
      <c r="F13" s="345"/>
      <c r="G13" s="362" t="s">
        <v>60</v>
      </c>
      <c r="H13" s="345"/>
      <c r="I13" s="345" t="s">
        <v>75</v>
      </c>
      <c r="J13" s="345"/>
      <c r="K13" s="344" t="s">
        <v>76</v>
      </c>
      <c r="L13" s="342"/>
      <c r="M13" s="341"/>
      <c r="N13" s="343"/>
      <c r="O13" s="341"/>
      <c r="P13" s="341"/>
      <c r="Q13" s="342"/>
      <c r="R13" s="341"/>
      <c r="S13" s="340"/>
      <c r="T13" s="341"/>
      <c r="U13" s="340"/>
      <c r="V13" s="342"/>
      <c r="W13" s="370"/>
      <c r="X13" s="338"/>
      <c r="Y13" s="105"/>
      <c r="Z13" s="338"/>
      <c r="AA13" s="105"/>
      <c r="AB13" s="374"/>
    </row>
    <row r="14" spans="1:39" ht="18.600000000000001" thickTop="1" thickBot="1" x14ac:dyDescent="0.55000000000000004">
      <c r="B14" s="339"/>
      <c r="C14" s="365" t="s">
        <v>61</v>
      </c>
      <c r="D14" s="148"/>
      <c r="E14" s="366" t="s">
        <v>61</v>
      </c>
      <c r="F14" s="147"/>
      <c r="G14" s="366" t="s">
        <v>61</v>
      </c>
      <c r="H14" s="147"/>
      <c r="I14" s="367">
        <f>IF(AND(C14="① 登録申請(初回)",E14="有"),AB21+K21,IF(AND(C14="① 登録申請(初回)",E14="無"),K21,IF(AND(C14="② 登録更新申請",E14="有"),K25+AB25,IF(AND(C14="② 登録更新申請",E14="無"),K25,IF(AND(C14="③ 区分追加登録申請",E14="有"),K29+AB29,IF(AND(C14="③ 区分追加登録申請",E14="無"),K29,IF(C14="④ 認定審査(登録(更新)審査を伴わない)",AL33,IF(C14="⑤ 認定維持審査申請",AL37,))))))))</f>
        <v>0</v>
      </c>
      <c r="J14" s="149" t="s">
        <v>78</v>
      </c>
      <c r="K14" s="368" t="str">
        <f>IF(C14="① 登録申請(初回)","90,000", IF(C14="③ 区分追加登録申請", "15,000","なし"))</f>
        <v>なし</v>
      </c>
      <c r="L14" s="150" t="s">
        <v>78</v>
      </c>
      <c r="M14" s="120"/>
      <c r="N14" s="364">
        <v>2</v>
      </c>
      <c r="O14" s="120" t="s">
        <v>100</v>
      </c>
      <c r="P14" s="120"/>
      <c r="Q14" s="146"/>
      <c r="R14" s="120"/>
      <c r="S14" s="105"/>
      <c r="T14" s="338"/>
      <c r="U14" s="105"/>
      <c r="V14" s="369"/>
      <c r="W14" s="370"/>
      <c r="X14" s="338"/>
      <c r="Y14" s="105"/>
      <c r="Z14" s="338"/>
      <c r="AA14" s="105"/>
      <c r="AB14" s="375"/>
    </row>
    <row r="15" spans="1:39" s="158" customFormat="1" ht="19.2" customHeight="1" thickTop="1" thickBot="1" x14ac:dyDescent="0.25">
      <c r="B15" s="337"/>
      <c r="C15" s="335" t="s">
        <v>97</v>
      </c>
      <c r="D15" s="334"/>
      <c r="E15" s="334"/>
      <c r="F15" s="334"/>
      <c r="G15" s="334"/>
      <c r="H15" s="334"/>
      <c r="I15" s="336" t="s">
        <v>89</v>
      </c>
      <c r="J15" s="334"/>
      <c r="K15" s="334"/>
      <c r="L15" s="334"/>
      <c r="M15" s="334"/>
      <c r="N15" s="335" t="s">
        <v>73</v>
      </c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72"/>
      <c r="Z15" s="373"/>
      <c r="AA15" s="372"/>
      <c r="AB15" s="376"/>
      <c r="AC15" s="157"/>
      <c r="AD15" s="157"/>
      <c r="AE15" s="214"/>
      <c r="AG15" s="104"/>
      <c r="AI15" s="104"/>
      <c r="AK15" s="104"/>
    </row>
    <row r="16" spans="1:39" ht="17.55" customHeight="1" thickTop="1" x14ac:dyDescent="0.2">
      <c r="E16" s="104"/>
      <c r="F16" s="157"/>
      <c r="G16" s="104"/>
      <c r="H16" s="157"/>
      <c r="I16" s="104"/>
      <c r="J16" s="157"/>
      <c r="Q16" s="157"/>
      <c r="S16" s="157"/>
      <c r="T16" s="104"/>
      <c r="U16" s="157"/>
      <c r="V16" s="104"/>
      <c r="W16" s="157"/>
      <c r="X16" s="104"/>
      <c r="Y16" s="157"/>
      <c r="Z16" s="104"/>
      <c r="AA16" s="157"/>
      <c r="AD16" s="158"/>
      <c r="AE16" s="157"/>
      <c r="AG16" s="157"/>
    </row>
    <row r="17" spans="1:39" ht="7.2" customHeight="1" thickBot="1" x14ac:dyDescent="0.25">
      <c r="B17" s="331"/>
      <c r="C17" s="331"/>
      <c r="D17" s="331"/>
      <c r="E17" s="332"/>
      <c r="F17" s="331"/>
      <c r="G17" s="332"/>
      <c r="H17" s="331"/>
      <c r="I17" s="332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2"/>
      <c r="U17" s="331"/>
      <c r="V17" s="332"/>
      <c r="W17" s="331"/>
      <c r="X17" s="332"/>
      <c r="Y17" s="331"/>
      <c r="Z17" s="332"/>
      <c r="AA17" s="331"/>
      <c r="AB17" s="331"/>
      <c r="AC17" s="331"/>
      <c r="AD17" s="333"/>
      <c r="AE17" s="331"/>
      <c r="AF17" s="331"/>
      <c r="AG17" s="331"/>
      <c r="AH17" s="331"/>
      <c r="AI17" s="332"/>
      <c r="AJ17" s="331"/>
      <c r="AK17" s="332"/>
      <c r="AL17" s="331"/>
      <c r="AM17" s="331"/>
    </row>
    <row r="18" spans="1:39" ht="18.600000000000001" customHeight="1" thickTop="1" thickBot="1" x14ac:dyDescent="0.25">
      <c r="A18" s="253"/>
      <c r="B18" s="393" t="s">
        <v>62</v>
      </c>
      <c r="C18" s="394"/>
    </row>
    <row r="19" spans="1:39" ht="19.2" customHeight="1" thickTop="1" thickBot="1" x14ac:dyDescent="0.25">
      <c r="E19" s="330"/>
      <c r="G19" s="326"/>
      <c r="H19" s="114"/>
      <c r="I19" s="328"/>
      <c r="J19" s="114"/>
      <c r="K19" s="329"/>
      <c r="L19" s="329"/>
      <c r="M19" s="328"/>
      <c r="N19" s="328"/>
      <c r="O19" s="328"/>
      <c r="P19" s="328"/>
      <c r="Q19" s="328"/>
      <c r="R19" s="326"/>
      <c r="S19" s="114"/>
      <c r="T19" s="326"/>
      <c r="U19" s="113"/>
      <c r="V19" s="326"/>
      <c r="W19" s="113"/>
      <c r="X19" s="326"/>
      <c r="Y19" s="113"/>
      <c r="Z19" s="326"/>
      <c r="AA19" s="113"/>
      <c r="AB19" s="327"/>
      <c r="AC19" s="326"/>
      <c r="AE19" s="214"/>
    </row>
    <row r="20" spans="1:39" s="121" customFormat="1" ht="18.600000000000001" customHeight="1" thickTop="1" thickBot="1" x14ac:dyDescent="0.55000000000000004">
      <c r="B20" s="395" t="s">
        <v>95</v>
      </c>
      <c r="C20" s="396"/>
      <c r="D20" s="323"/>
      <c r="E20" s="321" t="s">
        <v>13</v>
      </c>
      <c r="F20" s="322"/>
      <c r="G20" s="321" t="s">
        <v>14</v>
      </c>
      <c r="H20" s="322"/>
      <c r="I20" s="322" t="s">
        <v>18</v>
      </c>
      <c r="J20" s="322"/>
      <c r="K20" s="325" t="s">
        <v>63</v>
      </c>
      <c r="L20" s="324"/>
      <c r="M20" s="323"/>
      <c r="N20" s="323"/>
      <c r="O20" s="323"/>
      <c r="P20" s="323"/>
      <c r="Q20" s="323"/>
      <c r="R20" s="322"/>
      <c r="S20" s="321"/>
      <c r="T20" s="320"/>
      <c r="U20" s="321"/>
      <c r="V20" s="320"/>
      <c r="W20" s="319"/>
      <c r="X20" s="320"/>
      <c r="Y20" s="321"/>
      <c r="Z20" s="320"/>
      <c r="AA20" s="319"/>
      <c r="AB20" s="318" t="s">
        <v>79</v>
      </c>
      <c r="AC20" s="317"/>
      <c r="AD20" s="124"/>
      <c r="AG20" s="125"/>
      <c r="AI20" s="122"/>
      <c r="AK20" s="122"/>
    </row>
    <row r="21" spans="1:39" ht="18.600000000000001" thickTop="1" thickBot="1" x14ac:dyDescent="0.25">
      <c r="B21" s="397"/>
      <c r="C21" s="398"/>
      <c r="D21" s="316"/>
      <c r="E21" s="315">
        <v>183500</v>
      </c>
      <c r="F21" s="102" t="s">
        <v>11</v>
      </c>
      <c r="G21" s="315">
        <v>81500</v>
      </c>
      <c r="H21" s="106" t="s">
        <v>3</v>
      </c>
      <c r="I21" s="314" t="str">
        <f>G14</f>
        <v>選択してください</v>
      </c>
      <c r="J21" s="137" t="s">
        <v>10</v>
      </c>
      <c r="K21" s="313" t="str">
        <f>IFERROR(E21+G21*I21, "０")</f>
        <v>０</v>
      </c>
      <c r="L21" s="312" t="s">
        <v>77</v>
      </c>
      <c r="M21" s="311"/>
      <c r="N21" s="304">
        <v>90000</v>
      </c>
      <c r="O21" s="310" t="s">
        <v>78</v>
      </c>
      <c r="P21" s="309"/>
      <c r="Q21" s="308"/>
      <c r="R21" s="307" t="s">
        <v>70</v>
      </c>
      <c r="S21" s="138" t="s">
        <v>8</v>
      </c>
      <c r="T21" s="307">
        <f>62001*1.15</f>
        <v>71301.149999999994</v>
      </c>
      <c r="U21" s="138" t="s">
        <v>37</v>
      </c>
      <c r="V21" s="306">
        <f>ROUND(T21,-2)</f>
        <v>71300</v>
      </c>
      <c r="W21" s="138" t="s">
        <v>11</v>
      </c>
      <c r="X21" s="305">
        <f>V21*0.1</f>
        <v>7130</v>
      </c>
      <c r="Y21" s="138" t="s">
        <v>8</v>
      </c>
      <c r="Z21" s="305">
        <f>V21+X21</f>
        <v>78430</v>
      </c>
      <c r="AA21" s="138" t="s">
        <v>37</v>
      </c>
      <c r="AB21" s="304">
        <f>ROUNDDOWN(Z21,0)</f>
        <v>78430</v>
      </c>
      <c r="AC21" s="303" t="s">
        <v>77</v>
      </c>
      <c r="AF21" s="231"/>
    </row>
    <row r="22" spans="1:39" s="127" customFormat="1" ht="18.600000000000001" thickTop="1" thickBot="1" x14ac:dyDescent="0.25">
      <c r="B22" s="399"/>
      <c r="C22" s="400"/>
      <c r="D22" s="302"/>
      <c r="E22" s="301"/>
      <c r="F22" s="300"/>
      <c r="G22" s="301"/>
      <c r="H22" s="300"/>
      <c r="I22" s="294"/>
      <c r="J22" s="298"/>
      <c r="K22" s="293"/>
      <c r="L22" s="293"/>
      <c r="M22" s="299"/>
      <c r="N22" s="299"/>
      <c r="O22" s="299"/>
      <c r="P22" s="299"/>
      <c r="Q22" s="299"/>
      <c r="R22" s="298" t="s">
        <v>82</v>
      </c>
      <c r="S22" s="294"/>
      <c r="T22" s="296" t="s">
        <v>83</v>
      </c>
      <c r="U22" s="294"/>
      <c r="V22" s="297"/>
      <c r="W22" s="296"/>
      <c r="X22" s="296" t="s">
        <v>84</v>
      </c>
      <c r="Y22" s="294"/>
      <c r="Z22" s="295" t="s">
        <v>85</v>
      </c>
      <c r="AA22" s="294"/>
      <c r="AB22" s="293"/>
      <c r="AC22" s="292"/>
      <c r="AD22" s="117"/>
      <c r="AF22" s="128"/>
      <c r="AG22" s="118"/>
      <c r="AI22" s="118"/>
      <c r="AK22" s="118"/>
    </row>
    <row r="23" spans="1:39" ht="18.600000000000001" customHeight="1" thickTop="1" thickBot="1" x14ac:dyDescent="0.25">
      <c r="E23" s="100"/>
      <c r="G23" s="100"/>
      <c r="I23" s="151"/>
      <c r="J23" s="116"/>
      <c r="K23" s="255"/>
      <c r="L23" s="255"/>
      <c r="M23" s="254"/>
      <c r="N23" s="254"/>
      <c r="O23" s="254"/>
      <c r="P23" s="254"/>
      <c r="Q23" s="217"/>
      <c r="R23" s="255"/>
      <c r="S23" s="139"/>
      <c r="T23" s="291"/>
      <c r="U23" s="139"/>
      <c r="V23" s="291"/>
      <c r="W23" s="140"/>
      <c r="X23" s="291"/>
      <c r="Y23" s="140"/>
      <c r="Z23" s="291"/>
      <c r="AA23" s="140"/>
      <c r="AB23" s="255"/>
      <c r="AC23" s="291"/>
      <c r="AF23" s="253"/>
    </row>
    <row r="24" spans="1:39" s="121" customFormat="1" ht="18.600000000000001" customHeight="1" thickTop="1" thickBot="1" x14ac:dyDescent="0.55000000000000004">
      <c r="B24" s="401" t="s">
        <v>94</v>
      </c>
      <c r="C24" s="402"/>
      <c r="D24" s="290"/>
      <c r="E24" s="289" t="s">
        <v>13</v>
      </c>
      <c r="F24" s="288"/>
      <c r="G24" s="289" t="s">
        <v>14</v>
      </c>
      <c r="H24" s="288"/>
      <c r="I24" s="287" t="s">
        <v>18</v>
      </c>
      <c r="J24" s="286"/>
      <c r="K24" s="283" t="s">
        <v>63</v>
      </c>
      <c r="L24" s="285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3" t="s">
        <v>79</v>
      </c>
      <c r="AC24" s="282"/>
      <c r="AD24" s="124"/>
      <c r="AF24" s="126"/>
      <c r="AG24" s="122"/>
      <c r="AI24" s="122"/>
      <c r="AK24" s="122"/>
    </row>
    <row r="25" spans="1:39" ht="18.600000000000001" thickTop="1" thickBot="1" x14ac:dyDescent="0.25">
      <c r="B25" s="403"/>
      <c r="C25" s="404"/>
      <c r="D25" s="281"/>
      <c r="E25" s="280">
        <v>129600</v>
      </c>
      <c r="F25" s="103" t="s">
        <v>11</v>
      </c>
      <c r="G25" s="280">
        <v>74100</v>
      </c>
      <c r="H25" s="107" t="s">
        <v>3</v>
      </c>
      <c r="I25" s="279" t="str">
        <f>G14</f>
        <v>選択してください</v>
      </c>
      <c r="J25" s="142" t="s">
        <v>10</v>
      </c>
      <c r="K25" s="278" t="str">
        <f>IFERROR(E25+G25*I25, "０")</f>
        <v>０</v>
      </c>
      <c r="L25" s="277" t="s">
        <v>77</v>
      </c>
      <c r="M25" s="275"/>
      <c r="N25" s="276" t="s">
        <v>65</v>
      </c>
      <c r="O25" s="275"/>
      <c r="P25" s="143"/>
      <c r="Q25" s="274"/>
      <c r="R25" s="273" t="s">
        <v>70</v>
      </c>
      <c r="S25" s="141" t="s">
        <v>8</v>
      </c>
      <c r="T25" s="273">
        <f>62001*1.15</f>
        <v>71301.149999999994</v>
      </c>
      <c r="U25" s="141" t="s">
        <v>37</v>
      </c>
      <c r="V25" s="272">
        <f>ROUND(T25,-2)</f>
        <v>71300</v>
      </c>
      <c r="W25" s="141" t="s">
        <v>11</v>
      </c>
      <c r="X25" s="271">
        <f>V25*0.1</f>
        <v>7130</v>
      </c>
      <c r="Y25" s="141" t="s">
        <v>8</v>
      </c>
      <c r="Z25" s="271">
        <f>V25+X25</f>
        <v>78430</v>
      </c>
      <c r="AA25" s="141" t="s">
        <v>37</v>
      </c>
      <c r="AB25" s="270">
        <f>ROUNDDOWN(Z25,0)</f>
        <v>78430</v>
      </c>
      <c r="AC25" s="269" t="s">
        <v>77</v>
      </c>
      <c r="AF25" s="231"/>
    </row>
    <row r="26" spans="1:39" s="127" customFormat="1" ht="18.600000000000001" thickTop="1" thickBot="1" x14ac:dyDescent="0.25">
      <c r="B26" s="405"/>
      <c r="C26" s="406"/>
      <c r="D26" s="268"/>
      <c r="E26" s="267"/>
      <c r="F26" s="266"/>
      <c r="G26" s="267"/>
      <c r="H26" s="266"/>
      <c r="I26" s="260"/>
      <c r="J26" s="265"/>
      <c r="K26" s="259"/>
      <c r="L26" s="259"/>
      <c r="M26" s="264"/>
      <c r="N26" s="264"/>
      <c r="O26" s="264"/>
      <c r="P26" s="264"/>
      <c r="Q26" s="264"/>
      <c r="R26" s="262" t="s">
        <v>82</v>
      </c>
      <c r="S26" s="260"/>
      <c r="T26" s="262" t="s">
        <v>83</v>
      </c>
      <c r="U26" s="260"/>
      <c r="V26" s="263"/>
      <c r="W26" s="260"/>
      <c r="X26" s="262" t="s">
        <v>84</v>
      </c>
      <c r="Y26" s="260"/>
      <c r="Z26" s="261" t="s">
        <v>85</v>
      </c>
      <c r="AA26" s="260"/>
      <c r="AB26" s="259"/>
      <c r="AC26" s="258"/>
      <c r="AD26" s="117"/>
      <c r="AF26" s="128"/>
      <c r="AG26" s="118"/>
      <c r="AI26" s="118"/>
      <c r="AK26" s="118"/>
    </row>
    <row r="27" spans="1:39" ht="18.600000000000001" customHeight="1" thickTop="1" thickBot="1" x14ac:dyDescent="0.25">
      <c r="E27" s="100"/>
      <c r="G27" s="100"/>
      <c r="I27" s="151"/>
      <c r="J27" s="116"/>
      <c r="K27" s="255"/>
      <c r="L27" s="255"/>
      <c r="M27" s="257"/>
      <c r="N27" s="254"/>
      <c r="O27" s="257"/>
      <c r="P27" s="257"/>
      <c r="Q27" s="256"/>
      <c r="R27" s="255"/>
      <c r="S27" s="139"/>
      <c r="T27" s="255"/>
      <c r="U27" s="139"/>
      <c r="V27" s="255"/>
      <c r="W27" s="139"/>
      <c r="X27" s="255"/>
      <c r="Y27" s="139"/>
      <c r="Z27" s="255"/>
      <c r="AA27" s="139"/>
      <c r="AB27" s="255"/>
      <c r="AC27" s="254"/>
      <c r="AF27" s="253"/>
    </row>
    <row r="28" spans="1:39" s="121" customFormat="1" ht="18.600000000000001" customHeight="1" thickTop="1" thickBot="1" x14ac:dyDescent="0.55000000000000004">
      <c r="B28" s="407" t="s">
        <v>91</v>
      </c>
      <c r="C28" s="408"/>
      <c r="D28" s="252"/>
      <c r="E28" s="252"/>
      <c r="F28" s="252"/>
      <c r="G28" s="252" t="s">
        <v>14</v>
      </c>
      <c r="H28" s="251"/>
      <c r="I28" s="248" t="s">
        <v>18</v>
      </c>
      <c r="J28" s="249"/>
      <c r="K28" s="250" t="s">
        <v>63</v>
      </c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8"/>
      <c r="AB28" s="247" t="s">
        <v>79</v>
      </c>
      <c r="AC28" s="246"/>
      <c r="AD28" s="124"/>
      <c r="AE28" s="123"/>
      <c r="AG28" s="122"/>
      <c r="AI28" s="122"/>
      <c r="AK28" s="122"/>
    </row>
    <row r="29" spans="1:39" ht="18.600000000000001" thickTop="1" thickBot="1" x14ac:dyDescent="0.25">
      <c r="B29" s="409"/>
      <c r="C29" s="410"/>
      <c r="D29" s="245"/>
      <c r="E29" s="101"/>
      <c r="F29" s="108"/>
      <c r="G29" s="244">
        <v>81500</v>
      </c>
      <c r="H29" s="108" t="s">
        <v>3</v>
      </c>
      <c r="I29" s="243" t="str">
        <f>G14</f>
        <v>選択してください</v>
      </c>
      <c r="J29" s="144" t="s">
        <v>10</v>
      </c>
      <c r="K29" s="242" t="str">
        <f>IFERROR(E29+G29*I29, "０")</f>
        <v>０</v>
      </c>
      <c r="L29" s="241" t="s">
        <v>77</v>
      </c>
      <c r="M29" s="240"/>
      <c r="N29" s="233">
        <v>15000</v>
      </c>
      <c r="O29" s="239" t="s">
        <v>78</v>
      </c>
      <c r="P29" s="238"/>
      <c r="Q29" s="237"/>
      <c r="R29" s="236" t="s">
        <v>70</v>
      </c>
      <c r="S29" s="145" t="s">
        <v>8</v>
      </c>
      <c r="T29" s="236">
        <f>62001*1.15</f>
        <v>71301.149999999994</v>
      </c>
      <c r="U29" s="145" t="s">
        <v>37</v>
      </c>
      <c r="V29" s="235">
        <f>ROUND(T29,-2)</f>
        <v>71300</v>
      </c>
      <c r="W29" s="145" t="s">
        <v>11</v>
      </c>
      <c r="X29" s="234">
        <f>V29*0.1</f>
        <v>7130</v>
      </c>
      <c r="Y29" s="145" t="s">
        <v>8</v>
      </c>
      <c r="Z29" s="234">
        <f>V29+X29</f>
        <v>78430</v>
      </c>
      <c r="AA29" s="145" t="s">
        <v>37</v>
      </c>
      <c r="AB29" s="233">
        <f>ROUNDDOWN(Z29,0)</f>
        <v>78430</v>
      </c>
      <c r="AC29" s="232" t="s">
        <v>77</v>
      </c>
      <c r="AF29" s="231"/>
    </row>
    <row r="30" spans="1:39" s="127" customFormat="1" ht="18.600000000000001" thickTop="1" thickBot="1" x14ac:dyDescent="0.25">
      <c r="B30" s="411"/>
      <c r="C30" s="412"/>
      <c r="D30" s="230"/>
      <c r="E30" s="229"/>
      <c r="F30" s="228"/>
      <c r="G30" s="229"/>
      <c r="H30" s="228"/>
      <c r="I30" s="225"/>
      <c r="J30" s="225"/>
      <c r="K30" s="220"/>
      <c r="L30" s="220"/>
      <c r="M30" s="226"/>
      <c r="N30" s="227"/>
      <c r="O30" s="227"/>
      <c r="P30" s="227"/>
      <c r="Q30" s="226"/>
      <c r="R30" s="223" t="s">
        <v>82</v>
      </c>
      <c r="S30" s="225"/>
      <c r="T30" s="223" t="s">
        <v>83</v>
      </c>
      <c r="U30" s="221"/>
      <c r="V30" s="224"/>
      <c r="W30" s="221"/>
      <c r="X30" s="223" t="s">
        <v>84</v>
      </c>
      <c r="Y30" s="221"/>
      <c r="Z30" s="222" t="s">
        <v>85</v>
      </c>
      <c r="AA30" s="221"/>
      <c r="AB30" s="220"/>
      <c r="AC30" s="219"/>
      <c r="AD30" s="117"/>
      <c r="AF30" s="128"/>
      <c r="AG30" s="129"/>
      <c r="AI30" s="118"/>
      <c r="AK30" s="118"/>
    </row>
    <row r="31" spans="1:39" s="158" customFormat="1" ht="18.600000000000001" customHeight="1" thickTop="1" thickBot="1" x14ac:dyDescent="0.25">
      <c r="E31" s="112"/>
      <c r="F31" s="104"/>
      <c r="G31" s="214"/>
      <c r="H31" s="104"/>
      <c r="I31" s="218"/>
      <c r="J31" s="116"/>
      <c r="K31" s="215"/>
      <c r="L31" s="215"/>
      <c r="M31" s="217"/>
      <c r="N31" s="217"/>
      <c r="O31" s="217"/>
      <c r="P31" s="217"/>
      <c r="Q31" s="217"/>
      <c r="R31" s="216" t="s">
        <v>66</v>
      </c>
      <c r="S31" s="116"/>
      <c r="T31" s="215"/>
      <c r="U31" s="139"/>
      <c r="V31" s="215"/>
      <c r="W31" s="139"/>
      <c r="X31" s="139"/>
      <c r="Y31" s="139"/>
      <c r="Z31" s="215"/>
      <c r="AA31" s="139"/>
      <c r="AB31" s="215"/>
      <c r="AC31" s="215"/>
      <c r="AD31" s="157"/>
      <c r="AE31" s="214"/>
      <c r="AG31" s="104"/>
      <c r="AI31" s="104"/>
      <c r="AK31" s="104"/>
    </row>
    <row r="32" spans="1:39" s="121" customFormat="1" ht="18.600000000000001" customHeight="1" thickTop="1" thickBot="1" x14ac:dyDescent="0.5">
      <c r="B32" s="377" t="s">
        <v>92</v>
      </c>
      <c r="C32" s="378"/>
      <c r="D32" s="210"/>
      <c r="E32" s="211"/>
      <c r="F32" s="213"/>
      <c r="G32" s="212"/>
      <c r="H32" s="213"/>
      <c r="I32" s="210"/>
      <c r="J32" s="213"/>
      <c r="K32" s="212"/>
      <c r="L32" s="212"/>
      <c r="M32" s="210"/>
      <c r="N32" s="210"/>
      <c r="O32" s="210"/>
      <c r="P32" s="210"/>
      <c r="Q32" s="210"/>
      <c r="R32" s="211" t="s">
        <v>0</v>
      </c>
      <c r="S32" s="213"/>
      <c r="T32" s="213" t="s">
        <v>56</v>
      </c>
      <c r="U32" s="213"/>
      <c r="V32" s="211"/>
      <c r="W32" s="213"/>
      <c r="X32" s="211" t="s">
        <v>57</v>
      </c>
      <c r="Y32" s="211"/>
      <c r="Z32" s="212"/>
      <c r="AA32" s="211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09" t="s">
        <v>80</v>
      </c>
      <c r="AM32" s="208"/>
    </row>
    <row r="33" spans="2:39" ht="18.600000000000001" thickTop="1" thickBot="1" x14ac:dyDescent="0.25">
      <c r="B33" s="379"/>
      <c r="C33" s="380"/>
      <c r="D33" s="205"/>
      <c r="E33" s="207" t="s">
        <v>67</v>
      </c>
      <c r="F33" s="109"/>
      <c r="G33" s="205"/>
      <c r="H33" s="109"/>
      <c r="I33" s="205"/>
      <c r="J33" s="109"/>
      <c r="K33" s="205"/>
      <c r="L33" s="205"/>
      <c r="M33" s="205"/>
      <c r="N33" s="206" t="s">
        <v>71</v>
      </c>
      <c r="O33" s="205"/>
      <c r="P33" s="98"/>
      <c r="Q33" s="201"/>
      <c r="R33" s="199">
        <v>129174</v>
      </c>
      <c r="S33" s="109" t="s">
        <v>11</v>
      </c>
      <c r="T33" s="199">
        <v>43865</v>
      </c>
      <c r="U33" s="109" t="s">
        <v>55</v>
      </c>
      <c r="V33" s="203">
        <f>Z33</f>
        <v>2</v>
      </c>
      <c r="W33" s="109" t="s">
        <v>11</v>
      </c>
      <c r="X33" s="199">
        <v>28883</v>
      </c>
      <c r="Y33" s="109" t="s">
        <v>3</v>
      </c>
      <c r="Z33" s="204">
        <f>N14</f>
        <v>2</v>
      </c>
      <c r="AA33" s="109" t="s">
        <v>81</v>
      </c>
      <c r="AB33" s="203">
        <v>1.1499999999999999</v>
      </c>
      <c r="AC33" s="99" t="s">
        <v>8</v>
      </c>
      <c r="AD33" s="202">
        <f>(R33+T33*2*V33+X33*Z33)*AB33</f>
        <v>416759.99999999994</v>
      </c>
      <c r="AE33" s="201" t="s">
        <v>37</v>
      </c>
      <c r="AF33" s="200">
        <f>ROUND(AD33,-2)</f>
        <v>416800</v>
      </c>
      <c r="AG33" s="109" t="s">
        <v>11</v>
      </c>
      <c r="AH33" s="199">
        <f>AF33*0.1</f>
        <v>41680</v>
      </c>
      <c r="AI33" s="109" t="s">
        <v>8</v>
      </c>
      <c r="AJ33" s="199">
        <f>AF33+AH33</f>
        <v>458480</v>
      </c>
      <c r="AK33" s="109" t="s">
        <v>37</v>
      </c>
      <c r="AL33" s="198">
        <f>ROUNDDOWN(AJ33,0)</f>
        <v>458480</v>
      </c>
      <c r="AM33" s="197" t="s">
        <v>78</v>
      </c>
    </row>
    <row r="34" spans="2:39" s="127" customFormat="1" ht="16.2" customHeight="1" thickTop="1" thickBot="1" x14ac:dyDescent="0.25">
      <c r="B34" s="381"/>
      <c r="C34" s="382"/>
      <c r="D34" s="196"/>
      <c r="E34" s="191"/>
      <c r="F34" s="191"/>
      <c r="G34" s="196"/>
      <c r="H34" s="191"/>
      <c r="I34" s="196"/>
      <c r="J34" s="191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1"/>
      <c r="Z34" s="196"/>
      <c r="AA34" s="191"/>
      <c r="AB34" s="191" t="s">
        <v>82</v>
      </c>
      <c r="AC34" s="195"/>
      <c r="AD34" s="192" t="s">
        <v>83</v>
      </c>
      <c r="AE34" s="195"/>
      <c r="AF34" s="194"/>
      <c r="AG34" s="193"/>
      <c r="AH34" s="192" t="s">
        <v>84</v>
      </c>
      <c r="AI34" s="193"/>
      <c r="AJ34" s="192" t="s">
        <v>85</v>
      </c>
      <c r="AK34" s="191"/>
      <c r="AL34" s="190"/>
      <c r="AM34" s="189"/>
    </row>
    <row r="35" spans="2:39" s="158" customFormat="1" ht="18.600000000000001" customHeight="1" thickTop="1" thickBot="1" x14ac:dyDescent="0.25">
      <c r="E35" s="104"/>
      <c r="F35" s="104"/>
      <c r="H35" s="104"/>
      <c r="J35" s="104"/>
      <c r="R35" s="160" t="s">
        <v>72</v>
      </c>
      <c r="S35" s="118"/>
      <c r="T35" s="159" t="s">
        <v>99</v>
      </c>
      <c r="U35" s="104"/>
      <c r="V35" s="115"/>
      <c r="W35" s="104"/>
      <c r="X35" s="115"/>
      <c r="Y35" s="104"/>
      <c r="AA35" s="104"/>
      <c r="AC35" s="104"/>
      <c r="AG35" s="104"/>
      <c r="AI35" s="104"/>
      <c r="AK35" s="104"/>
    </row>
    <row r="36" spans="2:39" s="121" customFormat="1" ht="18.600000000000001" customHeight="1" thickTop="1" thickBot="1" x14ac:dyDescent="0.5">
      <c r="B36" s="383" t="s">
        <v>93</v>
      </c>
      <c r="C36" s="384"/>
      <c r="D36" s="187"/>
      <c r="E36" s="182"/>
      <c r="F36" s="182"/>
      <c r="G36" s="187"/>
      <c r="H36" s="182"/>
      <c r="I36" s="187"/>
      <c r="J36" s="182"/>
      <c r="K36" s="187"/>
      <c r="L36" s="187"/>
      <c r="M36" s="187"/>
      <c r="N36" s="187"/>
      <c r="O36" s="187"/>
      <c r="P36" s="187"/>
      <c r="Q36" s="187"/>
      <c r="R36" s="188" t="s">
        <v>0</v>
      </c>
      <c r="S36" s="182"/>
      <c r="T36" s="182" t="s">
        <v>56</v>
      </c>
      <c r="U36" s="182"/>
      <c r="V36" s="188"/>
      <c r="W36" s="182"/>
      <c r="X36" s="188" t="s">
        <v>57</v>
      </c>
      <c r="Y36" s="182"/>
      <c r="Z36" s="187"/>
      <c r="AA36" s="182"/>
      <c r="AB36" s="186"/>
      <c r="AC36" s="182"/>
      <c r="AD36" s="184"/>
      <c r="AE36" s="185"/>
      <c r="AF36" s="184"/>
      <c r="AG36" s="182"/>
      <c r="AH36" s="183"/>
      <c r="AI36" s="182"/>
      <c r="AJ36" s="181"/>
      <c r="AK36" s="181"/>
      <c r="AL36" s="180" t="s">
        <v>80</v>
      </c>
      <c r="AM36" s="179"/>
    </row>
    <row r="37" spans="2:39" ht="18.600000000000001" thickTop="1" thickBot="1" x14ac:dyDescent="0.25">
      <c r="B37" s="385"/>
      <c r="C37" s="386"/>
      <c r="D37" s="176"/>
      <c r="E37" s="178" t="s">
        <v>67</v>
      </c>
      <c r="F37" s="110"/>
      <c r="G37" s="176"/>
      <c r="H37" s="110"/>
      <c r="I37" s="176"/>
      <c r="J37" s="110"/>
      <c r="K37" s="176"/>
      <c r="L37" s="176"/>
      <c r="M37" s="176"/>
      <c r="N37" s="177" t="s">
        <v>65</v>
      </c>
      <c r="O37" s="176"/>
      <c r="P37" s="96"/>
      <c r="Q37" s="111" t="s">
        <v>74</v>
      </c>
      <c r="R37" s="170">
        <v>165964</v>
      </c>
      <c r="S37" s="110" t="s">
        <v>11</v>
      </c>
      <c r="T37" s="170">
        <v>43865</v>
      </c>
      <c r="U37" s="110" t="s">
        <v>55</v>
      </c>
      <c r="V37" s="174">
        <f>Z37</f>
        <v>2</v>
      </c>
      <c r="W37" s="110" t="s">
        <v>11</v>
      </c>
      <c r="X37" s="170">
        <v>28883</v>
      </c>
      <c r="Y37" s="110" t="s">
        <v>3</v>
      </c>
      <c r="Z37" s="175">
        <f>N14</f>
        <v>2</v>
      </c>
      <c r="AA37" s="110" t="s">
        <v>81</v>
      </c>
      <c r="AB37" s="174">
        <v>1.1499999999999999</v>
      </c>
      <c r="AC37" s="97" t="s">
        <v>8</v>
      </c>
      <c r="AD37" s="173">
        <f>(R37+T37*2*V37+X37*Z37)*AB37</f>
        <v>459068.49999999994</v>
      </c>
      <c r="AE37" s="172" t="s">
        <v>37</v>
      </c>
      <c r="AF37" s="171">
        <f>ROUND(AD37,-2)</f>
        <v>459100</v>
      </c>
      <c r="AG37" s="110" t="s">
        <v>11</v>
      </c>
      <c r="AH37" s="170">
        <f>AF37*0.1</f>
        <v>45910</v>
      </c>
      <c r="AI37" s="110" t="s">
        <v>8</v>
      </c>
      <c r="AJ37" s="170">
        <f>AF37+AH37</f>
        <v>505010</v>
      </c>
      <c r="AK37" s="110" t="s">
        <v>37</v>
      </c>
      <c r="AL37" s="169">
        <f>ROUNDDOWN(AJ37,0)</f>
        <v>505010</v>
      </c>
      <c r="AM37" s="168" t="s">
        <v>78</v>
      </c>
    </row>
    <row r="38" spans="2:39" s="127" customFormat="1" ht="16.2" thickTop="1" thickBot="1" x14ac:dyDescent="0.25">
      <c r="B38" s="387"/>
      <c r="C38" s="388"/>
      <c r="D38" s="162"/>
      <c r="E38" s="163"/>
      <c r="F38" s="163"/>
      <c r="G38" s="162"/>
      <c r="H38" s="163"/>
      <c r="I38" s="162"/>
      <c r="J38" s="163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3"/>
      <c r="Z38" s="162"/>
      <c r="AA38" s="163"/>
      <c r="AB38" s="163" t="s">
        <v>82</v>
      </c>
      <c r="AC38" s="165"/>
      <c r="AD38" s="164" t="s">
        <v>83</v>
      </c>
      <c r="AE38" s="167"/>
      <c r="AF38" s="166"/>
      <c r="AG38" s="165"/>
      <c r="AH38" s="164" t="s">
        <v>84</v>
      </c>
      <c r="AI38" s="165"/>
      <c r="AJ38" s="164" t="s">
        <v>85</v>
      </c>
      <c r="AK38" s="163"/>
      <c r="AL38" s="162"/>
      <c r="AM38" s="161"/>
    </row>
    <row r="39" spans="2:39" s="158" customFormat="1" ht="25.8" customHeight="1" thickTop="1" x14ac:dyDescent="0.2">
      <c r="F39" s="104"/>
      <c r="H39" s="104"/>
      <c r="J39" s="104"/>
      <c r="R39" s="160" t="s">
        <v>68</v>
      </c>
      <c r="S39" s="118"/>
      <c r="T39" s="159" t="s">
        <v>69</v>
      </c>
      <c r="U39" s="104"/>
      <c r="V39" s="115"/>
      <c r="W39" s="104"/>
      <c r="X39" s="115"/>
      <c r="Y39" s="104"/>
      <c r="AA39" s="104"/>
      <c r="AG39" s="104"/>
      <c r="AI39" s="104"/>
      <c r="AK39" s="104"/>
    </row>
    <row r="40" spans="2:39" ht="7.2" customHeight="1" x14ac:dyDescent="0.2">
      <c r="B40" s="331"/>
      <c r="C40" s="331"/>
      <c r="D40" s="331"/>
      <c r="E40" s="332"/>
      <c r="F40" s="331"/>
      <c r="G40" s="332"/>
      <c r="H40" s="331"/>
      <c r="I40" s="332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2"/>
      <c r="U40" s="331"/>
      <c r="V40" s="332"/>
      <c r="W40" s="331"/>
      <c r="X40" s="332"/>
      <c r="Y40" s="331"/>
      <c r="Z40" s="332"/>
      <c r="AA40" s="331"/>
      <c r="AB40" s="331"/>
      <c r="AC40" s="331"/>
      <c r="AD40" s="333"/>
      <c r="AE40" s="331"/>
      <c r="AF40" s="331"/>
      <c r="AG40" s="331"/>
      <c r="AH40" s="331"/>
      <c r="AI40" s="332"/>
      <c r="AJ40" s="331"/>
      <c r="AK40" s="332"/>
      <c r="AL40" s="331"/>
      <c r="AM40" s="331"/>
    </row>
    <row r="45" spans="2:39" x14ac:dyDescent="0.2">
      <c r="R45" s="104"/>
    </row>
  </sheetData>
  <sheetProtection algorithmName="SHA-512" hashValue="ZKUl/rlgxQveoBODO3/1QXBH24yx86rwJN6tYefFb0eou0JmglsJv2nBRLV8rkxvGq7YQRLr3mdtGtkSZrGQjg==" saltValue="OSQkQByAEPSPrq3PQO2VpA==" spinCount="100000" sheet="1" objects="1" scenarios="1"/>
  <mergeCells count="9">
    <mergeCell ref="B32:C34"/>
    <mergeCell ref="B36:C38"/>
    <mergeCell ref="P2:S2"/>
    <mergeCell ref="B12:C12"/>
    <mergeCell ref="B18:C18"/>
    <mergeCell ref="B20:C22"/>
    <mergeCell ref="B24:C26"/>
    <mergeCell ref="B28:C30"/>
    <mergeCell ref="C5:G5"/>
  </mergeCells>
  <phoneticPr fontId="1"/>
  <dataValidations disablePrompts="1" count="4">
    <dataValidation type="list" allowBlank="1" showInputMessage="1" sqref="C14" xr:uid="{746F5B73-465B-4E12-B483-B7E5EC92E115}">
      <formula1>"選択してください,① 登録申請(初回),② 登録更新申請,③ 区分追加登録申請,④ 認定審査(登録(更新)審査を伴わない),⑤ 認定維持審査申請"</formula1>
    </dataValidation>
    <dataValidation type="list" allowBlank="1" showInputMessage="1" sqref="N14" xr:uid="{540060BF-C2EA-4D55-8ED7-D4DC573BC680}">
      <formula1>"1,2,3,4,5,6,7,8,9,10"</formula1>
    </dataValidation>
    <dataValidation type="list" allowBlank="1" showInputMessage="1" showErrorMessage="1" sqref="G14" xr:uid="{38E017D4-6BCA-4554-B65C-DF050C63BEFA}">
      <formula1>"選択してください,1,2,3,4,5,6,7,8,9,10,11,12,13,14,15"</formula1>
    </dataValidation>
    <dataValidation type="list" allowBlank="1" showInputMessage="1" sqref="E14" xr:uid="{ABC3EDBB-0D16-4113-A2DF-D67DE4459E9D}">
      <formula1>"選択してください,有,無"</formula1>
    </dataValidation>
  </dataValidations>
  <hyperlinks>
    <hyperlink ref="C5" r:id="rId1" display="https://www.nite.go.jp/data/000128043.pdf" xr:uid="{13735B7E-F2B8-4E81-8AD7-0E368648905F}"/>
  </hyperlinks>
  <printOptions horizontalCentered="1" verticalCentered="1"/>
  <pageMargins left="0.19685039370078741" right="0.19685039370078741" top="0.19685039370078741" bottom="0.19685039370078741" header="0.31496062992125984" footer="0"/>
  <pageSetup paperSize="9" scale="4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20DD0-A634-4088-907C-90F1ED858CD5}">
  <sheetPr codeName="Sheet3"/>
  <dimension ref="A1:AQ63"/>
  <sheetViews>
    <sheetView view="pageBreakPreview" zoomScale="70" zoomScaleNormal="100" zoomScaleSheetLayoutView="70" workbookViewId="0">
      <selection activeCell="AC11" sqref="AC11"/>
    </sheetView>
  </sheetViews>
  <sheetFormatPr defaultRowHeight="13.2" x14ac:dyDescent="0.2"/>
  <cols>
    <col min="1" max="1" width="5.77734375" customWidth="1"/>
    <col min="2" max="2" width="25.88671875" customWidth="1"/>
    <col min="3" max="3" width="10.109375" style="3" customWidth="1"/>
    <col min="4" max="4" width="4.109375" customWidth="1"/>
    <col min="5" max="5" width="9.5546875" style="3" customWidth="1"/>
    <col min="6" max="6" width="3.109375" customWidth="1"/>
    <col min="7" max="8" width="3.21875" customWidth="1"/>
    <col min="9" max="9" width="9.88671875" customWidth="1"/>
    <col min="10" max="10" width="3" customWidth="1"/>
    <col min="11" max="11" width="10.77734375" style="3" bestFit="1" customWidth="1"/>
    <col min="12" max="12" width="5.33203125" style="3" customWidth="1"/>
    <col min="14" max="14" width="2.6640625" customWidth="1"/>
    <col min="16" max="16" width="3.109375" customWidth="1"/>
    <col min="17" max="17" width="12.77734375" style="3" customWidth="1"/>
    <col min="18" max="18" width="3.21875" customWidth="1"/>
    <col min="19" max="19" width="9.5546875" style="3" customWidth="1"/>
    <col min="20" max="20" width="3.21875" style="3" customWidth="1"/>
    <col min="21" max="21" width="11" style="3" customWidth="1"/>
    <col min="22" max="22" width="3.33203125" style="3" customWidth="1"/>
    <col min="23" max="23" width="11.21875" style="3" customWidth="1"/>
    <col min="24" max="24" width="3.44140625" style="3" customWidth="1"/>
    <col min="25" max="25" width="11.21875" style="3" customWidth="1"/>
    <col min="26" max="26" width="3.109375" style="3" customWidth="1"/>
    <col min="27" max="27" width="9.5546875" style="3" customWidth="1"/>
    <col min="28" max="28" width="3.44140625" style="3" customWidth="1"/>
    <col min="29" max="29" width="10.77734375" style="3" customWidth="1"/>
    <col min="30" max="30" width="5.21875" style="3" customWidth="1"/>
    <col min="31" max="31" width="11.5546875" customWidth="1"/>
    <col min="32" max="32" width="5.6640625" customWidth="1"/>
    <col min="33" max="33" width="12.109375" customWidth="1"/>
    <col min="34" max="34" width="10.77734375" style="4" bestFit="1" customWidth="1"/>
    <col min="35" max="35" width="3.109375" style="4" customWidth="1"/>
    <col min="36" max="36" width="12.21875" customWidth="1"/>
    <col min="37" max="37" width="5.21875" style="44" customWidth="1"/>
  </cols>
  <sheetData>
    <row r="1" spans="1:36" x14ac:dyDescent="0.2">
      <c r="A1" s="58" t="s">
        <v>52</v>
      </c>
    </row>
    <row r="2" spans="1:36" ht="13.05" x14ac:dyDescent="0.2">
      <c r="A2" s="89" t="s">
        <v>51</v>
      </c>
    </row>
    <row r="3" spans="1:36" x14ac:dyDescent="0.2">
      <c r="A3" s="50" t="s">
        <v>35</v>
      </c>
    </row>
    <row r="4" spans="1:36" x14ac:dyDescent="0.2">
      <c r="A4" t="s">
        <v>29</v>
      </c>
    </row>
    <row r="5" spans="1:36" x14ac:dyDescent="0.2">
      <c r="A5" s="42" t="s">
        <v>49</v>
      </c>
    </row>
    <row r="6" spans="1:36" x14ac:dyDescent="0.2">
      <c r="A6" s="57" t="s">
        <v>32</v>
      </c>
    </row>
    <row r="7" spans="1:36" x14ac:dyDescent="0.2">
      <c r="A7" t="s">
        <v>34</v>
      </c>
    </row>
    <row r="16" spans="1:36" x14ac:dyDescent="0.2">
      <c r="B16" t="s">
        <v>47</v>
      </c>
      <c r="P16" s="3" t="s">
        <v>48</v>
      </c>
      <c r="AC16" s="45"/>
      <c r="AG16" s="45"/>
      <c r="AJ16" s="45"/>
    </row>
    <row r="17" spans="2:36" x14ac:dyDescent="0.2">
      <c r="K17" s="44" t="s">
        <v>20</v>
      </c>
      <c r="L17" s="44"/>
      <c r="AC17" s="45"/>
      <c r="AE17" s="45" t="s">
        <v>21</v>
      </c>
      <c r="AG17" s="45"/>
      <c r="AH17" s="45"/>
      <c r="AI17" s="45"/>
      <c r="AJ17" s="45"/>
    </row>
    <row r="18" spans="2:36" ht="13.8" thickBot="1" x14ac:dyDescent="0.25">
      <c r="G18" s="42" t="s">
        <v>18</v>
      </c>
      <c r="H18" s="42"/>
      <c r="I18" s="42"/>
      <c r="K18" s="44" t="s">
        <v>19</v>
      </c>
      <c r="L18" s="44"/>
      <c r="Q18" s="90" t="s">
        <v>54</v>
      </c>
      <c r="R18" s="3"/>
      <c r="S18" s="54" t="s">
        <v>2</v>
      </c>
      <c r="U18" s="54"/>
      <c r="V18" s="54"/>
      <c r="W18" s="54" t="s">
        <v>40</v>
      </c>
      <c r="X18" s="6"/>
      <c r="Y18" s="54" t="s">
        <v>38</v>
      </c>
      <c r="Z18" s="54"/>
      <c r="AA18"/>
      <c r="AB18" s="54"/>
      <c r="AC18" t="s">
        <v>33</v>
      </c>
      <c r="AD18"/>
      <c r="AE18" s="45" t="s">
        <v>45</v>
      </c>
      <c r="AF18" s="45"/>
      <c r="AG18" s="45"/>
      <c r="AH18" s="45"/>
      <c r="AI18" s="45"/>
      <c r="AJ18" s="54"/>
    </row>
    <row r="19" spans="2:36" ht="13.8" thickBot="1" x14ac:dyDescent="0.25">
      <c r="B19" s="13" t="s">
        <v>26</v>
      </c>
      <c r="C19" s="14">
        <v>183500</v>
      </c>
      <c r="D19" s="59" t="s">
        <v>36</v>
      </c>
      <c r="E19" s="14">
        <v>81500</v>
      </c>
      <c r="F19" s="13" t="s">
        <v>3</v>
      </c>
      <c r="G19" s="91">
        <v>1</v>
      </c>
      <c r="H19" s="13" t="s">
        <v>9</v>
      </c>
      <c r="I19" s="14">
        <v>90000</v>
      </c>
      <c r="J19" s="13" t="s">
        <v>10</v>
      </c>
      <c r="K19" s="16">
        <f>C19+E19*G19+I19</f>
        <v>355000</v>
      </c>
      <c r="L19" s="16" t="s">
        <v>25</v>
      </c>
      <c r="M19" s="13"/>
      <c r="N19" s="13"/>
      <c r="O19" s="13"/>
      <c r="P19" s="13"/>
      <c r="Q19" s="61" t="s">
        <v>64</v>
      </c>
      <c r="R19" s="61" t="s">
        <v>8</v>
      </c>
      <c r="S19" s="61">
        <f>55900*1.15</f>
        <v>64284.999999999993</v>
      </c>
      <c r="T19" s="61" t="s">
        <v>37</v>
      </c>
      <c r="U19" s="72">
        <f>ROUND(S19,-2)</f>
        <v>64300</v>
      </c>
      <c r="V19" s="61" t="s">
        <v>11</v>
      </c>
      <c r="W19" s="61">
        <f>U19*0.1</f>
        <v>6430</v>
      </c>
      <c r="X19" s="61" t="s">
        <v>8</v>
      </c>
      <c r="Y19" s="61">
        <f>U19+W19</f>
        <v>70730</v>
      </c>
      <c r="Z19" s="61" t="s">
        <v>37</v>
      </c>
      <c r="AA19" s="73">
        <f>ROUNDDOWN(Y19,0)</f>
        <v>70730</v>
      </c>
      <c r="AB19" s="67" t="s">
        <v>5</v>
      </c>
      <c r="AC19" s="14">
        <f>K19</f>
        <v>355000</v>
      </c>
      <c r="AD19" s="13" t="s">
        <v>8</v>
      </c>
      <c r="AE19" s="16">
        <f>AA23+AC19</f>
        <v>425730</v>
      </c>
      <c r="AF19" s="16" t="s">
        <v>25</v>
      </c>
      <c r="AG19" s="44"/>
      <c r="AH19" s="5"/>
      <c r="AI19" s="5"/>
      <c r="AJ19" s="50"/>
    </row>
    <row r="20" spans="2:36" x14ac:dyDescent="0.2">
      <c r="B20" s="13"/>
      <c r="C20" s="34" t="s">
        <v>13</v>
      </c>
      <c r="D20" s="35"/>
      <c r="E20" s="34" t="s">
        <v>14</v>
      </c>
      <c r="F20" s="13"/>
      <c r="G20" s="13"/>
      <c r="H20" s="13"/>
      <c r="I20" s="35" t="s">
        <v>17</v>
      </c>
      <c r="J20" s="13"/>
      <c r="K20" s="17"/>
      <c r="L20" s="17"/>
      <c r="M20" s="88" t="s">
        <v>50</v>
      </c>
      <c r="N20" s="13"/>
      <c r="O20" s="13"/>
      <c r="P20" s="13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67"/>
      <c r="AB20" s="67"/>
      <c r="AC20" s="13"/>
      <c r="AD20" s="13"/>
      <c r="AE20" s="51"/>
      <c r="AF20" s="17"/>
      <c r="AG20" s="50"/>
      <c r="AH20" s="5"/>
      <c r="AI20" s="5"/>
      <c r="AJ20" s="50"/>
    </row>
    <row r="21" spans="2:36" ht="13.05" x14ac:dyDescent="0.2">
      <c r="Q21" s="6"/>
      <c r="R21" s="6"/>
      <c r="S21" s="54"/>
      <c r="U21" s="54"/>
      <c r="V21" s="54"/>
      <c r="W21" s="54"/>
      <c r="X21" s="54"/>
      <c r="Y21" s="54"/>
      <c r="Z21" s="54"/>
      <c r="AA21" s="65"/>
      <c r="AB21" s="64"/>
      <c r="AC21"/>
      <c r="AD21"/>
      <c r="AE21" s="50"/>
      <c r="AF21" s="5"/>
      <c r="AG21" s="50"/>
      <c r="AH21" s="5"/>
      <c r="AI21" s="5"/>
      <c r="AJ21" s="50"/>
    </row>
    <row r="22" spans="2:36" ht="13.8" thickBot="1" x14ac:dyDescent="0.25">
      <c r="G22" s="42" t="s">
        <v>18</v>
      </c>
      <c r="K22" s="6"/>
      <c r="L22" s="6"/>
      <c r="Q22" s="90" t="s">
        <v>54</v>
      </c>
      <c r="R22" s="6"/>
      <c r="S22" s="54" t="s">
        <v>2</v>
      </c>
      <c r="U22" s="54"/>
      <c r="V22" s="6"/>
      <c r="W22" s="54" t="s">
        <v>40</v>
      </c>
      <c r="X22" s="6"/>
      <c r="Y22" s="54" t="s">
        <v>38</v>
      </c>
      <c r="Z22" s="6"/>
      <c r="AA22" s="65"/>
      <c r="AB22" s="64"/>
      <c r="AC22"/>
      <c r="AD22"/>
      <c r="AE22" s="50"/>
      <c r="AG22" s="50"/>
      <c r="AH22" s="5"/>
      <c r="AI22" s="5"/>
      <c r="AJ22" s="50"/>
    </row>
    <row r="23" spans="2:36" ht="13.8" thickBot="1" x14ac:dyDescent="0.25">
      <c r="B23" s="7" t="s">
        <v>27</v>
      </c>
      <c r="C23" s="8">
        <v>129600</v>
      </c>
      <c r="D23" s="60" t="s">
        <v>36</v>
      </c>
      <c r="E23" s="8">
        <v>74100</v>
      </c>
      <c r="F23" s="7" t="s">
        <v>3</v>
      </c>
      <c r="G23" s="91">
        <v>1</v>
      </c>
      <c r="H23" s="7" t="s">
        <v>4</v>
      </c>
      <c r="I23" s="7"/>
      <c r="J23" s="7" t="s">
        <v>10</v>
      </c>
      <c r="K23" s="18">
        <f>C23+E23*G23</f>
        <v>203700</v>
      </c>
      <c r="L23" s="18" t="s">
        <v>25</v>
      </c>
      <c r="M23" s="7"/>
      <c r="N23" s="7"/>
      <c r="O23" s="7"/>
      <c r="P23" s="7"/>
      <c r="Q23" s="62" t="s">
        <v>64</v>
      </c>
      <c r="R23" s="62" t="s">
        <v>8</v>
      </c>
      <c r="S23" s="62">
        <f>55900*1.15</f>
        <v>64284.999999999993</v>
      </c>
      <c r="T23" s="62" t="s">
        <v>37</v>
      </c>
      <c r="U23" s="70">
        <f>ROUND(S23,-2)</f>
        <v>64300</v>
      </c>
      <c r="V23" s="62" t="s">
        <v>11</v>
      </c>
      <c r="W23" s="62">
        <f>U23*0.1</f>
        <v>6430</v>
      </c>
      <c r="X23" s="62" t="s">
        <v>8</v>
      </c>
      <c r="Y23" s="62">
        <f>U23+W23</f>
        <v>70730</v>
      </c>
      <c r="Z23" s="62" t="s">
        <v>37</v>
      </c>
      <c r="AA23" s="71">
        <f>ROUNDDOWN(Y23,0)</f>
        <v>70730</v>
      </c>
      <c r="AB23" s="68" t="s">
        <v>5</v>
      </c>
      <c r="AC23" s="8">
        <f>K23</f>
        <v>203700</v>
      </c>
      <c r="AD23" s="7" t="s">
        <v>8</v>
      </c>
      <c r="AE23" s="18">
        <f>AA23+AC23</f>
        <v>274430</v>
      </c>
      <c r="AF23" s="18" t="s">
        <v>25</v>
      </c>
      <c r="AG23" s="44"/>
      <c r="AH23" s="5"/>
      <c r="AI23" s="5"/>
      <c r="AJ23" s="50"/>
    </row>
    <row r="24" spans="2:36" x14ac:dyDescent="0.2">
      <c r="B24" s="7"/>
      <c r="C24" s="36" t="s">
        <v>13</v>
      </c>
      <c r="D24" s="37"/>
      <c r="E24" s="36" t="s">
        <v>14</v>
      </c>
      <c r="F24" s="7"/>
      <c r="G24" s="7"/>
      <c r="H24" s="7"/>
      <c r="I24" s="7"/>
      <c r="J24" s="7"/>
      <c r="K24" s="19"/>
      <c r="L24" s="19"/>
      <c r="M24" s="7"/>
      <c r="N24" s="7"/>
      <c r="O24" s="7"/>
      <c r="P24" s="7"/>
      <c r="Q24" s="8"/>
      <c r="R24" s="8"/>
      <c r="S24" s="8"/>
      <c r="T24" s="8"/>
      <c r="U24" s="8"/>
      <c r="V24" s="8"/>
      <c r="W24" s="8"/>
      <c r="X24" s="8"/>
      <c r="Y24" s="8"/>
      <c r="Z24" s="8"/>
      <c r="AA24" s="68"/>
      <c r="AB24" s="68"/>
      <c r="AC24" s="7"/>
      <c r="AD24" s="7"/>
      <c r="AE24" s="52"/>
      <c r="AF24" s="19"/>
      <c r="AG24" s="50"/>
      <c r="AH24" s="5"/>
      <c r="AI24" s="5"/>
      <c r="AJ24" s="50"/>
    </row>
    <row r="25" spans="2:36" ht="13.05" x14ac:dyDescent="0.2">
      <c r="B25" s="2"/>
      <c r="C25" s="40"/>
      <c r="D25" s="41"/>
      <c r="E25" s="40"/>
      <c r="F25" s="2"/>
      <c r="G25" s="2"/>
      <c r="H25" s="2"/>
      <c r="I25" s="2"/>
      <c r="J25" s="2"/>
      <c r="K25" s="6"/>
      <c r="L25" s="6"/>
      <c r="M25" s="47"/>
      <c r="N25" s="47"/>
      <c r="O25" s="47"/>
      <c r="P25" s="47"/>
      <c r="Q25" s="6"/>
      <c r="R25" s="6"/>
      <c r="S25" s="6"/>
      <c r="T25" s="6"/>
      <c r="U25" s="6"/>
      <c r="V25" s="6"/>
      <c r="W25" s="6"/>
      <c r="X25" s="6"/>
      <c r="Y25" s="6"/>
      <c r="Z25" s="6"/>
      <c r="AA25" s="65"/>
      <c r="AB25" s="65"/>
      <c r="AC25" s="2"/>
      <c r="AD25" s="2"/>
      <c r="AE25" s="66"/>
      <c r="AF25" s="2"/>
      <c r="AG25" s="66"/>
      <c r="AH25" s="5"/>
      <c r="AI25" s="5"/>
      <c r="AJ25" s="50"/>
    </row>
    <row r="26" spans="2:36" ht="13.8" thickBot="1" x14ac:dyDescent="0.25">
      <c r="G26" s="42" t="s">
        <v>18</v>
      </c>
      <c r="K26" s="6"/>
      <c r="L26" s="6"/>
      <c r="M26" s="48"/>
      <c r="N26" s="48"/>
      <c r="O26" s="93"/>
      <c r="P26" s="48"/>
      <c r="Q26" s="90" t="s">
        <v>54</v>
      </c>
      <c r="R26" s="2"/>
      <c r="S26" s="54" t="s">
        <v>2</v>
      </c>
      <c r="U26" s="54"/>
      <c r="V26" s="6"/>
      <c r="W26" s="54" t="s">
        <v>40</v>
      </c>
      <c r="X26" s="6"/>
      <c r="Y26" s="54" t="s">
        <v>38</v>
      </c>
      <c r="Z26" s="6"/>
      <c r="AA26" s="6"/>
      <c r="AC26" s="64"/>
      <c r="AD26" s="64"/>
      <c r="AG26" s="50"/>
      <c r="AH26" s="5"/>
      <c r="AI26" s="5"/>
      <c r="AJ26" s="50"/>
    </row>
    <row r="27" spans="2:36" ht="13.8" thickBot="1" x14ac:dyDescent="0.25">
      <c r="B27" s="10" t="s">
        <v>28</v>
      </c>
      <c r="C27" s="11"/>
      <c r="D27" s="10"/>
      <c r="E27" s="11">
        <v>81500</v>
      </c>
      <c r="F27" s="10" t="s">
        <v>3</v>
      </c>
      <c r="G27" s="91">
        <v>1</v>
      </c>
      <c r="H27" s="10" t="s">
        <v>11</v>
      </c>
      <c r="I27" s="11">
        <v>15000</v>
      </c>
      <c r="J27" s="10" t="s">
        <v>10</v>
      </c>
      <c r="K27" s="20">
        <f>I27+E27*G27</f>
        <v>96500</v>
      </c>
      <c r="L27" s="20" t="s">
        <v>25</v>
      </c>
      <c r="M27" s="49"/>
      <c r="N27" s="49"/>
      <c r="O27" s="49"/>
      <c r="P27" s="49"/>
      <c r="Q27" s="63" t="s">
        <v>64</v>
      </c>
      <c r="R27" s="63" t="s">
        <v>8</v>
      </c>
      <c r="S27" s="63">
        <f>55900*1.15</f>
        <v>64284.999999999993</v>
      </c>
      <c r="T27" s="63" t="s">
        <v>37</v>
      </c>
      <c r="U27" s="74">
        <f>ROUND(S27,-2)</f>
        <v>64300</v>
      </c>
      <c r="V27" s="63" t="s">
        <v>11</v>
      </c>
      <c r="W27" s="63">
        <f>U27*0.1</f>
        <v>6430</v>
      </c>
      <c r="X27" s="63" t="s">
        <v>8</v>
      </c>
      <c r="Y27" s="63">
        <f>U27+W27</f>
        <v>70730</v>
      </c>
      <c r="Z27" s="63" t="s">
        <v>37</v>
      </c>
      <c r="AA27" s="75">
        <f>ROUNDDOWN(Y27,0)</f>
        <v>70730</v>
      </c>
      <c r="AB27" s="69" t="s">
        <v>5</v>
      </c>
      <c r="AC27" s="11">
        <f>K27</f>
        <v>96500</v>
      </c>
      <c r="AD27" s="10" t="s">
        <v>8</v>
      </c>
      <c r="AE27" s="20">
        <f>AA23+AC27</f>
        <v>167230</v>
      </c>
      <c r="AF27" s="20" t="s">
        <v>25</v>
      </c>
      <c r="AG27" s="44"/>
      <c r="AH27" s="5"/>
      <c r="AI27" s="5"/>
      <c r="AJ27" s="50"/>
    </row>
    <row r="28" spans="2:36" x14ac:dyDescent="0.2">
      <c r="B28" s="10"/>
      <c r="C28" s="11"/>
      <c r="D28" s="10"/>
      <c r="E28" s="38" t="s">
        <v>14</v>
      </c>
      <c r="F28" s="10"/>
      <c r="G28" s="10"/>
      <c r="H28" s="10"/>
      <c r="I28" s="43" t="s">
        <v>17</v>
      </c>
      <c r="J28" s="10"/>
      <c r="K28" s="21"/>
      <c r="L28" s="21"/>
      <c r="M28" s="49"/>
      <c r="N28" s="49"/>
      <c r="O28" s="49"/>
      <c r="P28" s="49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69"/>
      <c r="AB28" s="69"/>
      <c r="AC28" s="10"/>
      <c r="AD28" s="10"/>
      <c r="AE28" s="53"/>
      <c r="AF28" s="21"/>
      <c r="AG28" s="50"/>
      <c r="AH28" s="5"/>
      <c r="AI28" s="5"/>
      <c r="AJ28" s="50"/>
    </row>
    <row r="29" spans="2:36" x14ac:dyDescent="0.2">
      <c r="Q29" s="6" t="s">
        <v>42</v>
      </c>
      <c r="R29" s="2"/>
      <c r="S29" s="6"/>
      <c r="T29" s="6"/>
      <c r="U29" s="6"/>
      <c r="V29" s="6"/>
      <c r="W29" s="6"/>
      <c r="X29" s="6"/>
      <c r="Y29" s="6"/>
      <c r="Z29" s="6"/>
      <c r="AA29" s="6"/>
      <c r="AC29" s="64"/>
      <c r="AD29" s="64"/>
    </row>
    <row r="30" spans="2:36" x14ac:dyDescent="0.2">
      <c r="Q30" s="3" t="s">
        <v>41</v>
      </c>
    </row>
    <row r="39" spans="3:39" x14ac:dyDescent="0.2">
      <c r="AC39" s="45" t="s">
        <v>23</v>
      </c>
      <c r="AE39" s="45"/>
      <c r="AJ39" s="45"/>
    </row>
    <row r="40" spans="3:39" x14ac:dyDescent="0.2">
      <c r="AC40" s="45" t="s">
        <v>46</v>
      </c>
      <c r="AE40" s="45"/>
      <c r="AH40" s="45"/>
      <c r="AI40" s="45"/>
      <c r="AJ40" s="45"/>
    </row>
    <row r="41" spans="3:39" ht="13.8" thickBot="1" x14ac:dyDescent="0.25">
      <c r="L41"/>
      <c r="M41" s="90" t="s">
        <v>15</v>
      </c>
      <c r="O41" s="3"/>
      <c r="Q41" s="56" t="s">
        <v>15</v>
      </c>
      <c r="R41" s="56"/>
      <c r="S41" s="76" t="s">
        <v>39</v>
      </c>
      <c r="T41" s="56"/>
      <c r="U41" s="54" t="s">
        <v>2</v>
      </c>
      <c r="V41" s="56"/>
      <c r="W41" s="54"/>
      <c r="X41" s="56"/>
      <c r="Y41" s="54" t="s">
        <v>40</v>
      </c>
      <c r="Z41" s="56"/>
      <c r="AA41" s="54" t="s">
        <v>38</v>
      </c>
      <c r="AB41" s="56"/>
      <c r="AC41" s="54"/>
      <c r="AD41"/>
      <c r="AH41" s="45"/>
      <c r="AI41" s="45"/>
      <c r="AJ41" s="54"/>
    </row>
    <row r="42" spans="3:39" ht="13.8" thickBot="1" x14ac:dyDescent="0.25">
      <c r="H42" s="79" t="s">
        <v>6</v>
      </c>
      <c r="I42" s="80">
        <v>167700</v>
      </c>
      <c r="J42" s="78" t="s">
        <v>11</v>
      </c>
      <c r="K42" s="80">
        <v>43323</v>
      </c>
      <c r="L42" s="78" t="s">
        <v>55</v>
      </c>
      <c r="M42" s="78">
        <f>Q42</f>
        <v>2</v>
      </c>
      <c r="N42" s="78" t="s">
        <v>11</v>
      </c>
      <c r="O42" s="80">
        <v>39689</v>
      </c>
      <c r="P42" s="78" t="s">
        <v>3</v>
      </c>
      <c r="Q42" s="91">
        <v>2</v>
      </c>
      <c r="R42" s="78" t="s">
        <v>7</v>
      </c>
      <c r="S42" s="78">
        <v>1.1499999999999999</v>
      </c>
      <c r="T42" s="78" t="s">
        <v>8</v>
      </c>
      <c r="U42" s="81">
        <f>(I42+K42*2*M42+O42*Q42)*S42</f>
        <v>483425.49999999994</v>
      </c>
      <c r="V42" s="78" t="s">
        <v>37</v>
      </c>
      <c r="W42" s="82">
        <f>ROUND(U42,-2)</f>
        <v>483400</v>
      </c>
      <c r="X42" s="78" t="s">
        <v>11</v>
      </c>
      <c r="Y42" s="80">
        <f>W42*0.1</f>
        <v>48340</v>
      </c>
      <c r="Z42" s="78" t="s">
        <v>8</v>
      </c>
      <c r="AA42" s="80">
        <f>W42+Y42</f>
        <v>531740</v>
      </c>
      <c r="AB42" s="78" t="s">
        <v>37</v>
      </c>
      <c r="AC42" s="84">
        <f>ROUNDDOWN(AA42,0)</f>
        <v>531740</v>
      </c>
      <c r="AD42" s="85" t="s">
        <v>24</v>
      </c>
      <c r="AH42"/>
      <c r="AI42"/>
      <c r="AJ42" s="5"/>
      <c r="AK42" s="5"/>
      <c r="AL42" s="50"/>
      <c r="AM42" s="44"/>
    </row>
    <row r="43" spans="3:39" x14ac:dyDescent="0.2">
      <c r="H43" s="78"/>
      <c r="I43" s="80" t="s">
        <v>0</v>
      </c>
      <c r="J43" s="78"/>
      <c r="K43" s="92" t="s">
        <v>56</v>
      </c>
      <c r="L43" s="78"/>
      <c r="M43" s="80"/>
      <c r="N43" s="78"/>
      <c r="O43" s="83" t="s">
        <v>57</v>
      </c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86"/>
      <c r="AD43" s="87"/>
      <c r="AH43"/>
      <c r="AI43"/>
      <c r="AJ43" s="5"/>
      <c r="AK43" s="5"/>
      <c r="AL43" s="50"/>
      <c r="AM43" s="44"/>
    </row>
    <row r="44" spans="3:39" x14ac:dyDescent="0.2">
      <c r="I44" s="6" t="s">
        <v>42</v>
      </c>
      <c r="K44" s="6" t="s">
        <v>42</v>
      </c>
      <c r="M44" s="6"/>
      <c r="N44" s="6"/>
      <c r="O44" s="6"/>
    </row>
    <row r="45" spans="3:39" x14ac:dyDescent="0.2">
      <c r="I45" s="77" t="s">
        <v>43</v>
      </c>
      <c r="K45" s="3" t="s">
        <v>44</v>
      </c>
      <c r="M45" s="77"/>
      <c r="O45" s="3"/>
    </row>
    <row r="48" spans="3:39" x14ac:dyDescent="0.2">
      <c r="C48"/>
      <c r="E48"/>
      <c r="K48"/>
      <c r="L48"/>
      <c r="Q48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3:43" x14ac:dyDescent="0.2">
      <c r="C49"/>
      <c r="E49"/>
      <c r="K49"/>
      <c r="L49"/>
      <c r="Q49"/>
      <c r="S49"/>
      <c r="T49"/>
      <c r="U49"/>
      <c r="V49"/>
      <c r="W49"/>
      <c r="X49"/>
      <c r="Y49"/>
      <c r="Z49"/>
      <c r="AA49"/>
      <c r="AB49"/>
      <c r="AC49"/>
      <c r="AD49"/>
    </row>
    <row r="50" spans="3:43" x14ac:dyDescent="0.2">
      <c r="C50"/>
      <c r="E50"/>
      <c r="K50"/>
      <c r="L50"/>
      <c r="Q50"/>
      <c r="S50"/>
      <c r="T50"/>
      <c r="U50"/>
      <c r="V50"/>
      <c r="W50"/>
      <c r="X50"/>
      <c r="Y50"/>
      <c r="Z50"/>
      <c r="AA50"/>
      <c r="AB50"/>
      <c r="AC50"/>
      <c r="AD50"/>
    </row>
    <row r="51" spans="3:43" x14ac:dyDescent="0.2">
      <c r="C51"/>
      <c r="E51"/>
      <c r="K51"/>
      <c r="L51"/>
      <c r="Q51"/>
      <c r="S51"/>
      <c r="T51"/>
      <c r="U51"/>
      <c r="V51"/>
      <c r="W51"/>
      <c r="X51"/>
      <c r="Y51"/>
      <c r="Z51"/>
      <c r="AA51"/>
      <c r="AB51"/>
      <c r="AC51"/>
      <c r="AD51"/>
    </row>
    <row r="52" spans="3:43" x14ac:dyDescent="0.2">
      <c r="C52"/>
      <c r="E52"/>
      <c r="K52"/>
      <c r="L52"/>
      <c r="Q52"/>
      <c r="S52"/>
      <c r="T52"/>
      <c r="U52"/>
      <c r="V52"/>
      <c r="W52"/>
      <c r="X52"/>
      <c r="Y52"/>
      <c r="Z52"/>
      <c r="AA52"/>
      <c r="AB52"/>
      <c r="AC52"/>
      <c r="AD52"/>
    </row>
    <row r="53" spans="3:43" x14ac:dyDescent="0.2">
      <c r="C53"/>
      <c r="E53"/>
      <c r="K53"/>
      <c r="L53"/>
      <c r="Q53"/>
      <c r="S53"/>
      <c r="T53"/>
      <c r="U53"/>
      <c r="V53"/>
      <c r="W53"/>
      <c r="X53"/>
      <c r="Y53"/>
      <c r="Z53"/>
      <c r="AA53"/>
      <c r="AB53"/>
      <c r="AC53"/>
      <c r="AD53"/>
      <c r="AO53" s="1"/>
      <c r="AP53" s="1"/>
      <c r="AQ53" s="1"/>
    </row>
    <row r="54" spans="3:43" x14ac:dyDescent="0.2">
      <c r="C54"/>
      <c r="E54"/>
      <c r="K54"/>
      <c r="L54"/>
      <c r="Q54"/>
      <c r="S54"/>
      <c r="T54"/>
      <c r="U54"/>
      <c r="V54"/>
      <c r="W54"/>
      <c r="X54"/>
      <c r="Y54"/>
      <c r="Z54"/>
      <c r="AA54"/>
      <c r="AB54"/>
      <c r="AC54"/>
      <c r="AD54"/>
    </row>
    <row r="55" spans="3:43" x14ac:dyDescent="0.2">
      <c r="C55"/>
      <c r="E55"/>
      <c r="K55"/>
      <c r="L55"/>
      <c r="Q55"/>
      <c r="S55"/>
      <c r="T55"/>
      <c r="U55"/>
      <c r="V55"/>
      <c r="W55"/>
      <c r="X55"/>
      <c r="Y55"/>
      <c r="Z55"/>
      <c r="AA55"/>
      <c r="AB55"/>
      <c r="AC55"/>
      <c r="AD55"/>
    </row>
    <row r="56" spans="3:43" x14ac:dyDescent="0.2">
      <c r="C56"/>
      <c r="E56"/>
      <c r="K56"/>
      <c r="L56"/>
      <c r="Q56"/>
      <c r="S56"/>
      <c r="T56"/>
      <c r="U56"/>
      <c r="V56"/>
      <c r="W56"/>
      <c r="X56"/>
      <c r="Y56"/>
      <c r="Z56"/>
      <c r="AA56"/>
      <c r="AB56"/>
      <c r="AC56"/>
      <c r="AD56"/>
    </row>
    <row r="57" spans="3:43" x14ac:dyDescent="0.2">
      <c r="C57"/>
      <c r="E57"/>
      <c r="K57"/>
      <c r="L57"/>
      <c r="Q57"/>
      <c r="S57"/>
      <c r="T57"/>
      <c r="U57"/>
      <c r="V57"/>
      <c r="W57"/>
      <c r="X57"/>
      <c r="Y57"/>
      <c r="Z57"/>
      <c r="AA57"/>
      <c r="AB57"/>
      <c r="AC57"/>
      <c r="AD57"/>
    </row>
    <row r="58" spans="3:43" x14ac:dyDescent="0.2">
      <c r="C58"/>
      <c r="E58"/>
      <c r="K58"/>
      <c r="L58"/>
      <c r="Q58"/>
      <c r="S58"/>
      <c r="T58"/>
      <c r="U58"/>
      <c r="V58"/>
      <c r="W58"/>
      <c r="X58"/>
      <c r="Y58"/>
      <c r="Z58"/>
      <c r="AA58"/>
      <c r="AB58"/>
      <c r="AC58"/>
      <c r="AD58"/>
    </row>
    <row r="59" spans="3:43" x14ac:dyDescent="0.2">
      <c r="C59"/>
      <c r="E59"/>
      <c r="K59"/>
      <c r="L59"/>
      <c r="Q59"/>
      <c r="S59"/>
      <c r="T59"/>
      <c r="U59"/>
      <c r="V59"/>
      <c r="W59"/>
      <c r="X59"/>
      <c r="Y59"/>
      <c r="Z59"/>
      <c r="AA59"/>
      <c r="AB59"/>
      <c r="AC59"/>
      <c r="AD59"/>
    </row>
    <row r="60" spans="3:43" x14ac:dyDescent="0.2">
      <c r="C60"/>
      <c r="E60"/>
      <c r="K60"/>
      <c r="L60"/>
      <c r="Q60"/>
      <c r="S60"/>
      <c r="T60"/>
      <c r="U60"/>
      <c r="V60"/>
      <c r="W60"/>
      <c r="X60"/>
      <c r="Y60"/>
      <c r="Z60"/>
      <c r="AA60"/>
      <c r="AB60"/>
      <c r="AC60"/>
      <c r="AD60"/>
    </row>
    <row r="61" spans="3:43" x14ac:dyDescent="0.2">
      <c r="C61"/>
      <c r="E61"/>
      <c r="K61"/>
      <c r="L61"/>
      <c r="Q61"/>
      <c r="S61"/>
      <c r="T61"/>
      <c r="U61"/>
      <c r="V61"/>
      <c r="W61"/>
      <c r="X61"/>
      <c r="Y61"/>
      <c r="Z61"/>
      <c r="AA61"/>
      <c r="AB61"/>
      <c r="AC61"/>
      <c r="AD61"/>
    </row>
    <row r="62" spans="3:43" x14ac:dyDescent="0.2">
      <c r="C62"/>
      <c r="E62"/>
      <c r="K62"/>
      <c r="L62"/>
      <c r="Q62"/>
      <c r="S62"/>
      <c r="T62"/>
      <c r="U62"/>
      <c r="V62"/>
      <c r="W62"/>
      <c r="X62"/>
      <c r="Y62"/>
      <c r="Z62"/>
      <c r="AA62"/>
      <c r="AB62"/>
      <c r="AC62"/>
      <c r="AD62"/>
    </row>
    <row r="63" spans="3:43" x14ac:dyDescent="0.2">
      <c r="C63"/>
      <c r="E63"/>
      <c r="K63"/>
      <c r="L63"/>
      <c r="Q63"/>
      <c r="S63"/>
      <c r="T63"/>
      <c r="U63"/>
      <c r="V63"/>
      <c r="W63"/>
      <c r="X63"/>
      <c r="Y63"/>
      <c r="Z63"/>
      <c r="AA63"/>
      <c r="AB63"/>
      <c r="AC63"/>
      <c r="AD63"/>
    </row>
  </sheetData>
  <sheetProtection algorithmName="SHA-512" hashValue="OcyYXJwtHqf8dt41D3YWcsYkfQyQmvqBjG2l5iNh2r7lJa0ypIDcscjfTugBNun6u56zuWpF1k7tyjf/kvbaSA==" saltValue="YUQuZzoEcLn10TZ1PLHkjw==" spinCount="100000" sheet="1" objects="1" scenarios="1"/>
  <phoneticPr fontId="1"/>
  <hyperlinks>
    <hyperlink ref="A2" r:id="rId1" xr:uid="{51C580C3-1EA6-464B-877D-CD59C4147986}"/>
  </hyperlinks>
  <pageMargins left="0.7" right="0.7" top="0.75" bottom="0.75" header="0.3" footer="0.3"/>
  <pageSetup paperSize="9" scale="51" orientation="landscape" r:id="rId2"/>
  <colBreaks count="1" manualBreakCount="1">
    <brk id="41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C8445-CAA6-4041-8C4D-181AD305C365}">
  <sheetPr codeName="Sheet4">
    <pageSetUpPr fitToPage="1"/>
  </sheetPr>
  <dimension ref="A1:AD55"/>
  <sheetViews>
    <sheetView view="pageBreakPreview" zoomScale="85" zoomScaleNormal="100" zoomScaleSheetLayoutView="85" workbookViewId="0">
      <selection activeCell="L42" sqref="L42"/>
    </sheetView>
  </sheetViews>
  <sheetFormatPr defaultRowHeight="13.2" x14ac:dyDescent="0.2"/>
  <cols>
    <col min="1" max="1" width="5.77734375" customWidth="1"/>
    <col min="2" max="2" width="25.88671875" customWidth="1"/>
    <col min="3" max="3" width="10.109375" style="3" customWidth="1"/>
    <col min="4" max="4" width="3.77734375" customWidth="1"/>
    <col min="5" max="5" width="9.5546875" style="3" customWidth="1"/>
    <col min="6" max="6" width="3.109375" customWidth="1"/>
    <col min="7" max="7" width="3.21875" customWidth="1"/>
    <col min="8" max="8" width="4.6640625" customWidth="1"/>
    <col min="9" max="9" width="9.88671875" customWidth="1"/>
    <col min="10" max="10" width="4.6640625" customWidth="1"/>
    <col min="11" max="11" width="10.77734375" style="3" bestFit="1" customWidth="1"/>
    <col min="12" max="12" width="5.88671875" style="3" customWidth="1"/>
    <col min="13" max="13" width="11.77734375" customWidth="1"/>
    <col min="14" max="14" width="14.77734375" customWidth="1"/>
    <col min="15" max="15" width="3.44140625" customWidth="1"/>
    <col min="16" max="16" width="8.88671875" style="3"/>
    <col min="17" max="17" width="2.33203125" customWidth="1"/>
    <col min="18" max="18" width="9.5546875" style="3" customWidth="1"/>
    <col min="19" max="19" width="3" customWidth="1"/>
    <col min="20" max="20" width="4.44140625" customWidth="1"/>
    <col min="21" max="21" width="2.77734375" customWidth="1"/>
    <col min="22" max="22" width="10.77734375" style="4" bestFit="1" customWidth="1"/>
    <col min="23" max="23" width="6.21875" customWidth="1"/>
    <col min="24" max="24" width="10.77734375" style="3" bestFit="1" customWidth="1"/>
  </cols>
  <sheetData>
    <row r="1" spans="1:1" x14ac:dyDescent="0.2">
      <c r="A1" s="58" t="s">
        <v>52</v>
      </c>
    </row>
    <row r="2" spans="1:1" x14ac:dyDescent="0.2">
      <c r="A2" s="95" t="s">
        <v>53</v>
      </c>
    </row>
    <row r="3" spans="1:1" x14ac:dyDescent="0.2">
      <c r="A3" s="50" t="s">
        <v>35</v>
      </c>
    </row>
    <row r="4" spans="1:1" x14ac:dyDescent="0.2">
      <c r="A4" s="93" t="s">
        <v>29</v>
      </c>
    </row>
    <row r="5" spans="1:1" x14ac:dyDescent="0.2">
      <c r="A5" s="42" t="s">
        <v>49</v>
      </c>
    </row>
    <row r="6" spans="1:1" x14ac:dyDescent="0.2">
      <c r="A6" s="57" t="s">
        <v>32</v>
      </c>
    </row>
    <row r="7" spans="1:1" x14ac:dyDescent="0.2">
      <c r="A7" t="s">
        <v>34</v>
      </c>
    </row>
    <row r="17" spans="2:23" x14ac:dyDescent="0.2">
      <c r="B17" t="s">
        <v>31</v>
      </c>
      <c r="O17" s="3" t="s">
        <v>30</v>
      </c>
    </row>
    <row r="18" spans="2:23" x14ac:dyDescent="0.2">
      <c r="K18" s="44" t="s">
        <v>20</v>
      </c>
      <c r="L18" s="44"/>
      <c r="V18" s="45" t="s">
        <v>21</v>
      </c>
    </row>
    <row r="19" spans="2:23" ht="13.8" thickBot="1" x14ac:dyDescent="0.25">
      <c r="G19" s="42" t="s">
        <v>18</v>
      </c>
      <c r="H19" s="42"/>
      <c r="I19" s="42"/>
      <c r="K19" s="44" t="s">
        <v>19</v>
      </c>
      <c r="L19" s="44"/>
      <c r="P19" s="3" t="s">
        <v>33</v>
      </c>
      <c r="T19" t="s">
        <v>12</v>
      </c>
      <c r="V19" s="45" t="s">
        <v>19</v>
      </c>
    </row>
    <row r="20" spans="2:23" ht="13.8" thickBot="1" x14ac:dyDescent="0.25">
      <c r="B20" s="13" t="s">
        <v>26</v>
      </c>
      <c r="C20" s="14">
        <v>183500</v>
      </c>
      <c r="D20" s="59" t="s">
        <v>36</v>
      </c>
      <c r="E20" s="14">
        <v>81500</v>
      </c>
      <c r="F20" s="13" t="s">
        <v>3</v>
      </c>
      <c r="G20" s="91">
        <v>1</v>
      </c>
      <c r="H20" s="13" t="s">
        <v>9</v>
      </c>
      <c r="I20" s="14">
        <v>90000</v>
      </c>
      <c r="J20" s="13" t="s">
        <v>10</v>
      </c>
      <c r="K20" s="16">
        <f>C20+E20*G20+I20</f>
        <v>355000</v>
      </c>
      <c r="L20" s="16" t="s">
        <v>25</v>
      </c>
      <c r="M20" s="13"/>
      <c r="N20" s="94"/>
      <c r="O20" s="13"/>
      <c r="P20" s="14">
        <f>K20</f>
        <v>355000</v>
      </c>
      <c r="Q20" s="13" t="s">
        <v>5</v>
      </c>
      <c r="R20" s="14">
        <v>61000</v>
      </c>
      <c r="S20" s="13" t="s">
        <v>3</v>
      </c>
      <c r="T20" s="15">
        <v>0.1</v>
      </c>
      <c r="U20" s="13" t="s">
        <v>8</v>
      </c>
      <c r="V20" s="26">
        <f>P20+R20*1.1</f>
        <v>422100</v>
      </c>
      <c r="W20" s="16" t="s">
        <v>24</v>
      </c>
    </row>
    <row r="21" spans="2:23" x14ac:dyDescent="0.2">
      <c r="B21" s="13"/>
      <c r="C21" s="34" t="s">
        <v>13</v>
      </c>
      <c r="D21" s="35"/>
      <c r="E21" s="34" t="s">
        <v>14</v>
      </c>
      <c r="F21" s="13"/>
      <c r="G21" s="13"/>
      <c r="H21" s="13"/>
      <c r="I21" s="35" t="s">
        <v>17</v>
      </c>
      <c r="J21" s="13"/>
      <c r="K21" s="17"/>
      <c r="L21" s="17"/>
      <c r="M21" s="88" t="s">
        <v>50</v>
      </c>
      <c r="N21" s="13"/>
      <c r="O21" s="13"/>
      <c r="P21" s="14"/>
      <c r="Q21" s="13"/>
      <c r="R21" s="14" t="s">
        <v>0</v>
      </c>
      <c r="S21" s="13"/>
      <c r="T21" s="13"/>
      <c r="U21" s="13"/>
      <c r="V21" s="27"/>
      <c r="W21" s="16"/>
    </row>
    <row r="22" spans="2:23" x14ac:dyDescent="0.2">
      <c r="V22" s="5"/>
      <c r="W22" s="44"/>
    </row>
    <row r="23" spans="2:23" ht="13.8" thickBot="1" x14ac:dyDescent="0.25">
      <c r="G23" s="42" t="s">
        <v>18</v>
      </c>
      <c r="K23" s="6"/>
      <c r="L23" s="6"/>
      <c r="V23" s="5"/>
      <c r="W23" s="44"/>
    </row>
    <row r="24" spans="2:23" ht="13.8" thickBot="1" x14ac:dyDescent="0.25">
      <c r="B24" s="7" t="s">
        <v>27</v>
      </c>
      <c r="C24" s="8">
        <v>129600</v>
      </c>
      <c r="D24" s="60" t="s">
        <v>36</v>
      </c>
      <c r="E24" s="8">
        <v>74100</v>
      </c>
      <c r="F24" s="7" t="s">
        <v>3</v>
      </c>
      <c r="G24" s="91">
        <v>1</v>
      </c>
      <c r="H24" s="7" t="s">
        <v>4</v>
      </c>
      <c r="I24" s="7"/>
      <c r="J24" s="7" t="s">
        <v>10</v>
      </c>
      <c r="K24" s="18">
        <f>C24+E24*G24</f>
        <v>203700</v>
      </c>
      <c r="L24" s="18" t="s">
        <v>25</v>
      </c>
      <c r="M24" s="7"/>
      <c r="N24" s="7"/>
      <c r="O24" s="7"/>
      <c r="P24" s="8">
        <f>K24</f>
        <v>203700</v>
      </c>
      <c r="Q24" s="7" t="s">
        <v>5</v>
      </c>
      <c r="R24" s="8">
        <v>61000</v>
      </c>
      <c r="S24" s="7" t="s">
        <v>3</v>
      </c>
      <c r="T24" s="9">
        <v>0.1</v>
      </c>
      <c r="U24" s="7" t="s">
        <v>8</v>
      </c>
      <c r="V24" s="24">
        <f>K24+R24*1.1</f>
        <v>270800</v>
      </c>
      <c r="W24" s="18" t="s">
        <v>24</v>
      </c>
    </row>
    <row r="25" spans="2:23" x14ac:dyDescent="0.2">
      <c r="B25" s="7"/>
      <c r="C25" s="36" t="s">
        <v>13</v>
      </c>
      <c r="D25" s="37"/>
      <c r="E25" s="36" t="s">
        <v>14</v>
      </c>
      <c r="F25" s="7"/>
      <c r="G25" s="7"/>
      <c r="H25" s="7"/>
      <c r="I25" s="7"/>
      <c r="J25" s="7"/>
      <c r="K25" s="19"/>
      <c r="L25" s="19"/>
      <c r="M25" s="7"/>
      <c r="N25" s="7"/>
      <c r="O25" s="7"/>
      <c r="P25" s="8"/>
      <c r="Q25" s="7"/>
      <c r="R25" s="8" t="s">
        <v>0</v>
      </c>
      <c r="S25" s="7"/>
      <c r="T25" s="7"/>
      <c r="U25" s="7"/>
      <c r="V25" s="25"/>
      <c r="W25" s="18"/>
    </row>
    <row r="26" spans="2:23" x14ac:dyDescent="0.2">
      <c r="B26" s="2"/>
      <c r="C26" s="40"/>
      <c r="D26" s="41"/>
      <c r="E26" s="40"/>
      <c r="F26" s="2"/>
      <c r="G26" s="2"/>
      <c r="H26" s="2"/>
      <c r="I26" s="2"/>
      <c r="J26" s="2"/>
      <c r="K26" s="6"/>
      <c r="L26" s="6"/>
      <c r="M26" s="47"/>
      <c r="N26" s="47"/>
      <c r="O26" s="47"/>
      <c r="P26" s="6"/>
      <c r="Q26" s="2"/>
      <c r="R26" s="6"/>
      <c r="S26" s="2"/>
      <c r="T26" s="2"/>
      <c r="U26" s="2"/>
      <c r="V26" s="5"/>
      <c r="W26" s="44"/>
    </row>
    <row r="27" spans="2:23" ht="13.8" thickBot="1" x14ac:dyDescent="0.25">
      <c r="G27" s="42" t="s">
        <v>18</v>
      </c>
      <c r="K27" s="6"/>
      <c r="L27" s="6"/>
      <c r="M27" s="48"/>
      <c r="N27" s="48"/>
      <c r="O27" s="48"/>
      <c r="V27" s="5"/>
      <c r="W27" s="44"/>
    </row>
    <row r="28" spans="2:23" ht="13.8" thickBot="1" x14ac:dyDescent="0.25">
      <c r="B28" s="10" t="s">
        <v>28</v>
      </c>
      <c r="C28" s="11"/>
      <c r="D28" s="10"/>
      <c r="E28" s="11">
        <v>81500</v>
      </c>
      <c r="F28" s="10" t="s">
        <v>3</v>
      </c>
      <c r="G28" s="91">
        <v>1</v>
      </c>
      <c r="H28" s="10" t="s">
        <v>11</v>
      </c>
      <c r="I28" s="11">
        <v>15000</v>
      </c>
      <c r="J28" s="10" t="s">
        <v>10</v>
      </c>
      <c r="K28" s="20">
        <f>I28+E28*G28</f>
        <v>96500</v>
      </c>
      <c r="L28" s="20" t="s">
        <v>25</v>
      </c>
      <c r="M28" s="49"/>
      <c r="N28" s="49"/>
      <c r="O28" s="49"/>
      <c r="P28" s="11">
        <f>K28</f>
        <v>96500</v>
      </c>
      <c r="Q28" s="10" t="s">
        <v>5</v>
      </c>
      <c r="R28" s="11">
        <v>61000</v>
      </c>
      <c r="S28" s="10" t="s">
        <v>3</v>
      </c>
      <c r="T28" s="12">
        <v>0.1</v>
      </c>
      <c r="U28" s="10" t="s">
        <v>8</v>
      </c>
      <c r="V28" s="22">
        <f>K28+R28*1.1</f>
        <v>163600</v>
      </c>
      <c r="W28" s="20" t="s">
        <v>24</v>
      </c>
    </row>
    <row r="29" spans="2:23" x14ac:dyDescent="0.2">
      <c r="B29" s="10"/>
      <c r="C29" s="11"/>
      <c r="D29" s="10"/>
      <c r="E29" s="38" t="s">
        <v>14</v>
      </c>
      <c r="F29" s="10"/>
      <c r="G29" s="10"/>
      <c r="H29" s="10"/>
      <c r="I29" s="43" t="s">
        <v>17</v>
      </c>
      <c r="J29" s="10"/>
      <c r="K29" s="21"/>
      <c r="L29" s="21"/>
      <c r="M29" s="49"/>
      <c r="N29" s="49"/>
      <c r="O29" s="49"/>
      <c r="P29" s="11"/>
      <c r="Q29" s="10"/>
      <c r="R29" s="11" t="s">
        <v>0</v>
      </c>
      <c r="S29" s="10"/>
      <c r="T29" s="10"/>
      <c r="U29" s="10"/>
      <c r="V29" s="23"/>
      <c r="W29" s="20"/>
    </row>
    <row r="30" spans="2:23" x14ac:dyDescent="0.2">
      <c r="R30" s="6" t="s">
        <v>42</v>
      </c>
    </row>
    <row r="31" spans="2:23" x14ac:dyDescent="0.2">
      <c r="R31" s="3" t="s">
        <v>41</v>
      </c>
    </row>
    <row r="41" spans="9:24" x14ac:dyDescent="0.2">
      <c r="V41" s="45" t="s">
        <v>23</v>
      </c>
    </row>
    <row r="42" spans="9:24" ht="13.8" thickBot="1" x14ac:dyDescent="0.25">
      <c r="R42" s="56" t="s">
        <v>15</v>
      </c>
      <c r="T42" t="s">
        <v>12</v>
      </c>
      <c r="V42" s="45" t="s">
        <v>22</v>
      </c>
    </row>
    <row r="43" spans="9:24" ht="13.8" thickBot="1" x14ac:dyDescent="0.25">
      <c r="I43" s="3"/>
      <c r="J43" s="28" t="s">
        <v>1</v>
      </c>
      <c r="K43" s="28"/>
      <c r="L43" s="28"/>
      <c r="M43" s="29" t="s">
        <v>6</v>
      </c>
      <c r="N43" s="30">
        <v>177000</v>
      </c>
      <c r="O43" s="28" t="s">
        <v>11</v>
      </c>
      <c r="P43" s="30">
        <v>122000</v>
      </c>
      <c r="Q43" s="28" t="s">
        <v>3</v>
      </c>
      <c r="R43" s="91">
        <v>3</v>
      </c>
      <c r="S43" s="28" t="s">
        <v>7</v>
      </c>
      <c r="T43" s="46">
        <v>0.1</v>
      </c>
      <c r="U43" s="28" t="s">
        <v>8</v>
      </c>
      <c r="V43" s="32">
        <f>(N43+P43*R43)*1.1</f>
        <v>597300</v>
      </c>
      <c r="W43" s="32" t="s">
        <v>24</v>
      </c>
      <c r="X43"/>
    </row>
    <row r="44" spans="9:24" x14ac:dyDescent="0.2">
      <c r="I44" s="3"/>
      <c r="J44" s="28"/>
      <c r="K44" s="28"/>
      <c r="L44" s="28"/>
      <c r="M44" s="28"/>
      <c r="N44" s="30" t="s">
        <v>0</v>
      </c>
      <c r="O44" s="28"/>
      <c r="P44" s="39" t="s">
        <v>16</v>
      </c>
      <c r="Q44" s="28"/>
      <c r="R44" s="28"/>
      <c r="S44" s="28"/>
      <c r="T44" s="31"/>
      <c r="U44" s="28"/>
      <c r="V44" s="33"/>
      <c r="W44" s="55"/>
      <c r="X44"/>
    </row>
    <row r="45" spans="9:24" x14ac:dyDescent="0.2">
      <c r="N45" s="6" t="s">
        <v>42</v>
      </c>
      <c r="P45" s="6" t="s">
        <v>42</v>
      </c>
    </row>
    <row r="46" spans="9:24" x14ac:dyDescent="0.2">
      <c r="N46" s="77" t="s">
        <v>43</v>
      </c>
      <c r="P46" s="3" t="s">
        <v>44</v>
      </c>
    </row>
    <row r="55" spans="28:30" x14ac:dyDescent="0.2">
      <c r="AB55" s="1"/>
      <c r="AC55" s="1"/>
      <c r="AD55" s="1"/>
    </row>
  </sheetData>
  <sheetProtection sheet="1" objects="1" scenarios="1"/>
  <phoneticPr fontId="1"/>
  <hyperlinks>
    <hyperlink ref="A2" r:id="rId1" xr:uid="{DEA1C34A-4539-4333-B26C-CD4C572ADE1E}"/>
  </hyperlinks>
  <pageMargins left="0.70866141732283472" right="0.70866141732283472" top="0.74803149606299213" bottom="0.74803149606299213" header="0.31496062992125984" footer="0.31496062992125984"/>
  <pageSetup paperSize="9" scale="6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20220401から</vt:lpstr>
      <vt:lpstr>20220331まで</vt:lpstr>
      <vt:lpstr>20200331まで</vt:lpstr>
      <vt:lpstr>'20220331まで'!Print_Area</vt:lpstr>
      <vt:lpstr>'20220401から'!Print_Area</vt:lpstr>
      <vt:lpstr>'20220401から'!参考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敦賀　千尋</dc:creator>
  <cp:lastModifiedBy>作成者</cp:lastModifiedBy>
  <cp:lastPrinted>2021-09-03T04:03:51Z</cp:lastPrinted>
  <dcterms:created xsi:type="dcterms:W3CDTF">2018-11-01T01:50:38Z</dcterms:created>
  <dcterms:modified xsi:type="dcterms:W3CDTF">2022-10-07T06:31:48Z</dcterms:modified>
</cp:coreProperties>
</file>